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:\Shared\SEPSIS\2025-2026\readmission tool\TO COMMS DRAFT\TO COMMS FINAL\FINAL FOR WEB POSTING\"/>
    </mc:Choice>
  </mc:AlternateContent>
  <xr:revisionPtr revIDLastSave="0" documentId="8_{4F710069-F9FA-451A-A10E-1D1599E626E8}" xr6:coauthVersionLast="47" xr6:coauthVersionMax="47" xr10:uidLastSave="{00000000-0000-0000-0000-000000000000}"/>
  <bookViews>
    <workbookView xWindow="-110" yWindow="-110" windowWidth="19420" windowHeight="10300" xr2:uid="{CEB3F27F-8D58-49FF-A4F5-B588ADB1C6A6}"/>
  </bookViews>
  <sheets>
    <sheet name="Instructions" sheetId="54" r:id="rId1"/>
    <sheet name="Enter Patient Data Here" sheetId="1" r:id="rId2"/>
    <sheet name="Monthly Overviews" sheetId="51" r:id="rId3"/>
    <sheet name="Discharge Setting Details" sheetId="52" r:id="rId4"/>
    <sheet name="Full Dashboard" sheetId="24" r:id="rId5"/>
    <sheet name="Validation" sheetId="3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O9" i="1"/>
  <c r="P9" i="1" s="1"/>
  <c r="R9" i="1"/>
  <c r="N10" i="1"/>
  <c r="O10" i="1"/>
  <c r="P10" i="1" s="1"/>
  <c r="T10" i="1" s="1"/>
  <c r="R10" i="1"/>
  <c r="N11" i="1"/>
  <c r="O11" i="1"/>
  <c r="P11" i="1" s="1"/>
  <c r="R11" i="1"/>
  <c r="N12" i="1"/>
  <c r="O12" i="1"/>
  <c r="P12" i="1" s="1"/>
  <c r="X12" i="1" s="1"/>
  <c r="R12" i="1"/>
  <c r="G32" i="24" s="1"/>
  <c r="N13" i="1"/>
  <c r="O13" i="1"/>
  <c r="P13" i="1" s="1"/>
  <c r="R13" i="1"/>
  <c r="N14" i="1"/>
  <c r="O14" i="1"/>
  <c r="P14" i="1"/>
  <c r="Q14" i="1" s="1"/>
  <c r="R14" i="1"/>
  <c r="U14" i="1"/>
  <c r="W14" i="1"/>
  <c r="X14" i="1"/>
  <c r="Y14" i="1"/>
  <c r="N15" i="1"/>
  <c r="O15" i="1"/>
  <c r="P15" i="1" s="1"/>
  <c r="R15" i="1"/>
  <c r="N16" i="1"/>
  <c r="O16" i="1"/>
  <c r="P16" i="1" s="1"/>
  <c r="Q16" i="1" s="1"/>
  <c r="R16" i="1"/>
  <c r="T16" i="1"/>
  <c r="V16" i="1"/>
  <c r="W16" i="1"/>
  <c r="X16" i="1"/>
  <c r="N17" i="1"/>
  <c r="O17" i="1"/>
  <c r="P17" i="1"/>
  <c r="V17" i="1" s="1"/>
  <c r="R17" i="1"/>
  <c r="S17" i="1"/>
  <c r="T17" i="1"/>
  <c r="U17" i="1"/>
  <c r="AE17" i="1"/>
  <c r="AG17" i="1"/>
  <c r="N18" i="1"/>
  <c r="O18" i="1"/>
  <c r="P18" i="1" s="1"/>
  <c r="R18" i="1"/>
  <c r="N19" i="1"/>
  <c r="O19" i="1"/>
  <c r="P19" i="1" s="1"/>
  <c r="X19" i="1" s="1"/>
  <c r="R19" i="1"/>
  <c r="S19" i="1"/>
  <c r="U19" i="1"/>
  <c r="V19" i="1"/>
  <c r="W19" i="1"/>
  <c r="N20" i="1"/>
  <c r="O20" i="1"/>
  <c r="P20" i="1"/>
  <c r="S20" i="1" s="1"/>
  <c r="R20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AN12" i="24"/>
  <c r="AN11" i="24"/>
  <c r="AN10" i="24"/>
  <c r="AO11" i="24"/>
  <c r="AO12" i="24"/>
  <c r="AO10" i="24"/>
  <c r="AM10" i="24"/>
  <c r="AM12" i="24"/>
  <c r="AM11" i="24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R21" i="1"/>
  <c r="R22" i="1"/>
  <c r="R23" i="1"/>
  <c r="R24" i="1"/>
  <c r="R25" i="1"/>
  <c r="R26" i="1"/>
  <c r="AA26" i="1" s="1"/>
  <c r="R27" i="1"/>
  <c r="AA27" i="1" s="1"/>
  <c r="R28" i="1"/>
  <c r="AA28" i="1" s="1"/>
  <c r="R29" i="1"/>
  <c r="AA29" i="1" s="1"/>
  <c r="R30" i="1"/>
  <c r="AA30" i="1" s="1"/>
  <c r="R31" i="1"/>
  <c r="AA31" i="1" s="1"/>
  <c r="R32" i="1"/>
  <c r="AA32" i="1" s="1"/>
  <c r="R33" i="1"/>
  <c r="AA33" i="1" s="1"/>
  <c r="R34" i="1"/>
  <c r="AA34" i="1" s="1"/>
  <c r="R35" i="1"/>
  <c r="AA35" i="1" s="1"/>
  <c r="R36" i="1"/>
  <c r="AA36" i="1" s="1"/>
  <c r="R37" i="1"/>
  <c r="AA37" i="1" s="1"/>
  <c r="R38" i="1"/>
  <c r="AA38" i="1" s="1"/>
  <c r="R39" i="1"/>
  <c r="AA39" i="1" s="1"/>
  <c r="R40" i="1"/>
  <c r="AA40" i="1" s="1"/>
  <c r="R41" i="1"/>
  <c r="AA41" i="1" s="1"/>
  <c r="R42" i="1"/>
  <c r="AA42" i="1" s="1"/>
  <c r="R43" i="1"/>
  <c r="AA43" i="1" s="1"/>
  <c r="R44" i="1"/>
  <c r="AA44" i="1" s="1"/>
  <c r="R45" i="1"/>
  <c r="AA45" i="1" s="1"/>
  <c r="R46" i="1"/>
  <c r="AA46" i="1" s="1"/>
  <c r="R47" i="1"/>
  <c r="AA47" i="1" s="1"/>
  <c r="R48" i="1"/>
  <c r="AA48" i="1" s="1"/>
  <c r="R49" i="1"/>
  <c r="AA49" i="1" s="1"/>
  <c r="R50" i="1"/>
  <c r="AA50" i="1" s="1"/>
  <c r="R51" i="1"/>
  <c r="AA51" i="1" s="1"/>
  <c r="R52" i="1"/>
  <c r="AA52" i="1" s="1"/>
  <c r="R53" i="1"/>
  <c r="AA53" i="1" s="1"/>
  <c r="R54" i="1"/>
  <c r="AA54" i="1" s="1"/>
  <c r="R55" i="1"/>
  <c r="AA55" i="1" s="1"/>
  <c r="R56" i="1"/>
  <c r="AA56" i="1" s="1"/>
  <c r="R57" i="1"/>
  <c r="AA57" i="1" s="1"/>
  <c r="R58" i="1"/>
  <c r="AA58" i="1" s="1"/>
  <c r="R59" i="1"/>
  <c r="AA59" i="1" s="1"/>
  <c r="R60" i="1"/>
  <c r="AA60" i="1" s="1"/>
  <c r="R61" i="1"/>
  <c r="AA61" i="1" s="1"/>
  <c r="R62" i="1"/>
  <c r="AA62" i="1" s="1"/>
  <c r="R63" i="1"/>
  <c r="AA63" i="1" s="1"/>
  <c r="R64" i="1"/>
  <c r="AA64" i="1" s="1"/>
  <c r="R65" i="1"/>
  <c r="AA65" i="1" s="1"/>
  <c r="R66" i="1"/>
  <c r="AA66" i="1" s="1"/>
  <c r="R67" i="1"/>
  <c r="AA67" i="1" s="1"/>
  <c r="R68" i="1"/>
  <c r="AA68" i="1" s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S13" i="1" l="1"/>
  <c r="Q13" i="1"/>
  <c r="AF13" i="1" s="1"/>
  <c r="U10" i="1"/>
  <c r="S10" i="1"/>
  <c r="Y11" i="1"/>
  <c r="W12" i="1"/>
  <c r="Y12" i="1"/>
  <c r="V12" i="1"/>
  <c r="U12" i="1"/>
  <c r="S12" i="1"/>
  <c r="E29" i="24"/>
  <c r="G39" i="24"/>
  <c r="V10" i="1"/>
  <c r="Q10" i="1"/>
  <c r="AD10" i="1" s="1"/>
  <c r="C29" i="24"/>
  <c r="I30" i="24"/>
  <c r="Q17" i="1"/>
  <c r="AB17" i="1" s="1"/>
  <c r="E34" i="24"/>
  <c r="C36" i="24"/>
  <c r="I37" i="24"/>
  <c r="Q20" i="1"/>
  <c r="AF20" i="1" s="1"/>
  <c r="F39" i="24"/>
  <c r="T15" i="1"/>
  <c r="U15" i="1"/>
  <c r="V15" i="1"/>
  <c r="W15" i="1"/>
  <c r="X15" i="1"/>
  <c r="S15" i="1"/>
  <c r="Q15" i="1"/>
  <c r="Q18" i="1"/>
  <c r="S18" i="1"/>
  <c r="T18" i="1"/>
  <c r="U18" i="1"/>
  <c r="V18" i="1"/>
  <c r="W18" i="1"/>
  <c r="X18" i="1"/>
  <c r="AB14" i="1"/>
  <c r="AC14" i="1"/>
  <c r="AD14" i="1"/>
  <c r="AE14" i="1"/>
  <c r="AF14" i="1"/>
  <c r="AG14" i="1"/>
  <c r="Q9" i="1"/>
  <c r="S9" i="1"/>
  <c r="T9" i="1"/>
  <c r="U9" i="1"/>
  <c r="V9" i="1"/>
  <c r="W9" i="1"/>
  <c r="X9" i="1"/>
  <c r="AB16" i="1"/>
  <c r="AC16" i="1"/>
  <c r="AD16" i="1"/>
  <c r="AE16" i="1"/>
  <c r="AF16" i="1"/>
  <c r="AG16" i="1"/>
  <c r="Q11" i="1"/>
  <c r="S11" i="1"/>
  <c r="T11" i="1"/>
  <c r="U11" i="1"/>
  <c r="V11" i="1"/>
  <c r="W11" i="1"/>
  <c r="X11" i="1"/>
  <c r="E27" i="51"/>
  <c r="D29" i="24"/>
  <c r="H32" i="24"/>
  <c r="J37" i="24"/>
  <c r="E36" i="24"/>
  <c r="C38" i="24"/>
  <c r="I39" i="24"/>
  <c r="AC20" i="1"/>
  <c r="Y16" i="1"/>
  <c r="AC13" i="1"/>
  <c r="Y9" i="1"/>
  <c r="F29" i="24"/>
  <c r="D31" i="24"/>
  <c r="J32" i="24"/>
  <c r="H34" i="24"/>
  <c r="F36" i="24"/>
  <c r="D38" i="24"/>
  <c r="J39" i="24"/>
  <c r="AB20" i="1"/>
  <c r="T19" i="1"/>
  <c r="Z18" i="1"/>
  <c r="AF17" i="1"/>
  <c r="V14" i="1"/>
  <c r="AB13" i="1"/>
  <c r="T12" i="1"/>
  <c r="Z11" i="1"/>
  <c r="G29" i="24"/>
  <c r="E31" i="24"/>
  <c r="C33" i="24"/>
  <c r="I34" i="24"/>
  <c r="G36" i="24"/>
  <c r="E38" i="24"/>
  <c r="C40" i="24"/>
  <c r="Y18" i="1"/>
  <c r="AE20" i="1"/>
  <c r="J30" i="24"/>
  <c r="F34" i="24"/>
  <c r="H39" i="24"/>
  <c r="AD20" i="1"/>
  <c r="I32" i="24"/>
  <c r="H29" i="24"/>
  <c r="F31" i="24"/>
  <c r="D33" i="24"/>
  <c r="J34" i="24"/>
  <c r="H36" i="24"/>
  <c r="F38" i="24"/>
  <c r="D40" i="24"/>
  <c r="Z20" i="1"/>
  <c r="AD17" i="1"/>
  <c r="T14" i="1"/>
  <c r="Z13" i="1"/>
  <c r="D36" i="24"/>
  <c r="Z9" i="1"/>
  <c r="I29" i="24"/>
  <c r="G31" i="24"/>
  <c r="E33" i="24"/>
  <c r="C35" i="24"/>
  <c r="I36" i="24"/>
  <c r="G38" i="24"/>
  <c r="E40" i="24"/>
  <c r="Y20" i="1"/>
  <c r="Q19" i="1"/>
  <c r="AC17" i="1"/>
  <c r="U16" i="1"/>
  <c r="S14" i="1"/>
  <c r="Y13" i="1"/>
  <c r="Q12" i="1"/>
  <c r="C31" i="24"/>
  <c r="J29" i="24"/>
  <c r="H31" i="24"/>
  <c r="F33" i="24"/>
  <c r="D35" i="24"/>
  <c r="J36" i="24"/>
  <c r="H38" i="24"/>
  <c r="F40" i="24"/>
  <c r="X20" i="1"/>
  <c r="Z15" i="1"/>
  <c r="X13" i="1"/>
  <c r="Z16" i="1"/>
  <c r="C30" i="24"/>
  <c r="I31" i="24"/>
  <c r="G33" i="24"/>
  <c r="E35" i="24"/>
  <c r="C37" i="24"/>
  <c r="I38" i="24"/>
  <c r="G40" i="24"/>
  <c r="W20" i="1"/>
  <c r="S16" i="1"/>
  <c r="Y15" i="1"/>
  <c r="W13" i="1"/>
  <c r="AD13" i="1"/>
  <c r="G34" i="24"/>
  <c r="D30" i="24"/>
  <c r="J31" i="24"/>
  <c r="H33" i="24"/>
  <c r="F35" i="24"/>
  <c r="D37" i="24"/>
  <c r="J38" i="24"/>
  <c r="H40" i="24"/>
  <c r="V20" i="1"/>
  <c r="G27" i="51" s="1"/>
  <c r="Z17" i="1"/>
  <c r="V13" i="1"/>
  <c r="Z10" i="1"/>
  <c r="E30" i="24"/>
  <c r="C32" i="24"/>
  <c r="I33" i="24"/>
  <c r="G35" i="24"/>
  <c r="E37" i="24"/>
  <c r="C39" i="24"/>
  <c r="I40" i="24"/>
  <c r="U20" i="1"/>
  <c r="Y17" i="1"/>
  <c r="U13" i="1"/>
  <c r="Y10" i="1"/>
  <c r="AE13" i="1"/>
  <c r="F30" i="24"/>
  <c r="D32" i="24"/>
  <c r="J33" i="24"/>
  <c r="H35" i="24"/>
  <c r="F37" i="24"/>
  <c r="D39" i="24"/>
  <c r="J40" i="24"/>
  <c r="T20" i="1"/>
  <c r="Z19" i="1"/>
  <c r="X17" i="1"/>
  <c r="T13" i="1"/>
  <c r="Z12" i="1"/>
  <c r="X10" i="1"/>
  <c r="G30" i="24"/>
  <c r="E32" i="24"/>
  <c r="C34" i="24"/>
  <c r="I35" i="24"/>
  <c r="G37" i="24"/>
  <c r="E39" i="24"/>
  <c r="AG20" i="1"/>
  <c r="Y19" i="1"/>
  <c r="W17" i="1"/>
  <c r="AG13" i="1"/>
  <c r="W10" i="1"/>
  <c r="C27" i="51"/>
  <c r="H30" i="24"/>
  <c r="F32" i="24"/>
  <c r="D34" i="24"/>
  <c r="J35" i="24"/>
  <c r="H37" i="24"/>
  <c r="Z14" i="1"/>
  <c r="B37" i="24"/>
  <c r="B36" i="24"/>
  <c r="B31" i="24"/>
  <c r="AJ16" i="1"/>
  <c r="AA16" i="1" s="1"/>
  <c r="J21" i="52"/>
  <c r="F19" i="52"/>
  <c r="F20" i="52"/>
  <c r="J11" i="52"/>
  <c r="F21" i="52"/>
  <c r="F10" i="52"/>
  <c r="J12" i="52"/>
  <c r="F12" i="52"/>
  <c r="F13" i="52"/>
  <c r="J16" i="52"/>
  <c r="J13" i="52"/>
  <c r="F11" i="52"/>
  <c r="J15" i="52"/>
  <c r="J17" i="52"/>
  <c r="F15" i="52"/>
  <c r="J18" i="52"/>
  <c r="J19" i="52"/>
  <c r="F17" i="52"/>
  <c r="J20" i="52"/>
  <c r="F18" i="52"/>
  <c r="H17" i="52"/>
  <c r="AM13" i="24"/>
  <c r="AO13" i="24"/>
  <c r="D20" i="52"/>
  <c r="C18" i="52"/>
  <c r="H20" i="52"/>
  <c r="G18" i="52"/>
  <c r="C21" i="52"/>
  <c r="D21" i="52"/>
  <c r="C12" i="52"/>
  <c r="C19" i="52"/>
  <c r="D12" i="52"/>
  <c r="D19" i="52"/>
  <c r="G21" i="52"/>
  <c r="H21" i="52"/>
  <c r="D17" i="52"/>
  <c r="G19" i="52"/>
  <c r="AA69" i="1"/>
  <c r="H12" i="52"/>
  <c r="H19" i="52"/>
  <c r="C10" i="52"/>
  <c r="AN13" i="24"/>
  <c r="J10" i="52"/>
  <c r="O21" i="1"/>
  <c r="O22" i="1"/>
  <c r="O23" i="1"/>
  <c r="O24" i="1"/>
  <c r="P24" i="1" s="1"/>
  <c r="X24" i="1" s="1"/>
  <c r="O25" i="1"/>
  <c r="O26" i="1"/>
  <c r="P26" i="1" s="1"/>
  <c r="X26" i="1" s="1"/>
  <c r="O27" i="1"/>
  <c r="I14" i="52" s="1"/>
  <c r="O28" i="1"/>
  <c r="O29" i="1"/>
  <c r="O30" i="1"/>
  <c r="P30" i="1" s="1"/>
  <c r="X30" i="1" s="1"/>
  <c r="O31" i="1"/>
  <c r="O32" i="1"/>
  <c r="P32" i="1" s="1"/>
  <c r="X32" i="1" s="1"/>
  <c r="O33" i="1"/>
  <c r="P33" i="1" s="1"/>
  <c r="X33" i="1" s="1"/>
  <c r="O34" i="1"/>
  <c r="P34" i="1" s="1"/>
  <c r="X34" i="1" s="1"/>
  <c r="O35" i="1"/>
  <c r="O36" i="1"/>
  <c r="O37" i="1"/>
  <c r="O38" i="1"/>
  <c r="P38" i="1" s="1"/>
  <c r="X38" i="1" s="1"/>
  <c r="O39" i="1"/>
  <c r="P39" i="1" s="1"/>
  <c r="X39" i="1" s="1"/>
  <c r="O40" i="1"/>
  <c r="P40" i="1" s="1"/>
  <c r="X40" i="1" s="1"/>
  <c r="O41" i="1"/>
  <c r="O42" i="1"/>
  <c r="O43" i="1"/>
  <c r="O44" i="1"/>
  <c r="P44" i="1" s="1"/>
  <c r="X44" i="1" s="1"/>
  <c r="O45" i="1"/>
  <c r="O46" i="1"/>
  <c r="P46" i="1" s="1"/>
  <c r="X46" i="1" s="1"/>
  <c r="O47" i="1"/>
  <c r="P47" i="1" s="1"/>
  <c r="X47" i="1" s="1"/>
  <c r="O48" i="1"/>
  <c r="P48" i="1" s="1"/>
  <c r="X48" i="1" s="1"/>
  <c r="O49" i="1"/>
  <c r="O50" i="1"/>
  <c r="O51" i="1"/>
  <c r="O52" i="1"/>
  <c r="P52" i="1" s="1"/>
  <c r="X52" i="1" s="1"/>
  <c r="O53" i="1"/>
  <c r="O54" i="1"/>
  <c r="P54" i="1" s="1"/>
  <c r="X54" i="1" s="1"/>
  <c r="O55" i="1"/>
  <c r="O56" i="1"/>
  <c r="O57" i="1"/>
  <c r="O58" i="1"/>
  <c r="P58" i="1" s="1"/>
  <c r="X58" i="1" s="1"/>
  <c r="O59" i="1"/>
  <c r="O60" i="1"/>
  <c r="P60" i="1" s="1"/>
  <c r="X60" i="1" s="1"/>
  <c r="O61" i="1"/>
  <c r="P61" i="1" s="1"/>
  <c r="X61" i="1" s="1"/>
  <c r="O62" i="1"/>
  <c r="P62" i="1" s="1"/>
  <c r="X62" i="1" s="1"/>
  <c r="O63" i="1"/>
  <c r="O64" i="1"/>
  <c r="O65" i="1"/>
  <c r="P65" i="1" s="1"/>
  <c r="X65" i="1" s="1"/>
  <c r="O66" i="1"/>
  <c r="P66" i="1" s="1"/>
  <c r="X66" i="1" s="1"/>
  <c r="O67" i="1"/>
  <c r="P67" i="1" s="1"/>
  <c r="X67" i="1" s="1"/>
  <c r="O68" i="1"/>
  <c r="P68" i="1" s="1"/>
  <c r="X68" i="1" s="1"/>
  <c r="O69" i="1"/>
  <c r="Z69" i="1" s="1"/>
  <c r="O70" i="1"/>
  <c r="P70" i="1" s="1"/>
  <c r="O71" i="1"/>
  <c r="P71" i="1" s="1"/>
  <c r="O72" i="1"/>
  <c r="P72" i="1" s="1"/>
  <c r="O73" i="1"/>
  <c r="O74" i="1"/>
  <c r="P74" i="1" s="1"/>
  <c r="O75" i="1"/>
  <c r="P75" i="1" s="1"/>
  <c r="O76" i="1"/>
  <c r="P76" i="1" s="1"/>
  <c r="O77" i="1"/>
  <c r="O78" i="1"/>
  <c r="O79" i="1"/>
  <c r="O80" i="1"/>
  <c r="P80" i="1" s="1"/>
  <c r="O81" i="1"/>
  <c r="P81" i="1" s="1"/>
  <c r="O82" i="1"/>
  <c r="P82" i="1" s="1"/>
  <c r="O83" i="1"/>
  <c r="O84" i="1"/>
  <c r="P84" i="1" s="1"/>
  <c r="O85" i="1"/>
  <c r="P85" i="1" s="1"/>
  <c r="O86" i="1"/>
  <c r="P86" i="1" s="1"/>
  <c r="O87" i="1"/>
  <c r="O88" i="1"/>
  <c r="P88" i="1" s="1"/>
  <c r="O89" i="1"/>
  <c r="P89" i="1" s="1"/>
  <c r="O90" i="1"/>
  <c r="P90" i="1" s="1"/>
  <c r="O91" i="1"/>
  <c r="O92" i="1"/>
  <c r="O93" i="1"/>
  <c r="O94" i="1"/>
  <c r="P94" i="1" s="1"/>
  <c r="O95" i="1"/>
  <c r="P95" i="1" s="1"/>
  <c r="O96" i="1"/>
  <c r="P96" i="1" s="1"/>
  <c r="O97" i="1"/>
  <c r="O98" i="1"/>
  <c r="P98" i="1" s="1"/>
  <c r="O99" i="1"/>
  <c r="P99" i="1" s="1"/>
  <c r="O100" i="1"/>
  <c r="P100" i="1" s="1"/>
  <c r="O101" i="1"/>
  <c r="O102" i="1"/>
  <c r="P102" i="1" s="1"/>
  <c r="O103" i="1"/>
  <c r="P103" i="1" s="1"/>
  <c r="O104" i="1"/>
  <c r="P104" i="1" s="1"/>
  <c r="O105" i="1"/>
  <c r="O106" i="1"/>
  <c r="O107" i="1"/>
  <c r="O108" i="1"/>
  <c r="P108" i="1" s="1"/>
  <c r="O109" i="1"/>
  <c r="P109" i="1" s="1"/>
  <c r="O110" i="1"/>
  <c r="P110" i="1" s="1"/>
  <c r="O111" i="1"/>
  <c r="O112" i="1"/>
  <c r="P112" i="1" s="1"/>
  <c r="O113" i="1"/>
  <c r="P113" i="1" s="1"/>
  <c r="O114" i="1"/>
  <c r="P114" i="1" s="1"/>
  <c r="O115" i="1"/>
  <c r="O116" i="1"/>
  <c r="P116" i="1" s="1"/>
  <c r="O117" i="1"/>
  <c r="P117" i="1" s="1"/>
  <c r="O118" i="1"/>
  <c r="P118" i="1" s="1"/>
  <c r="O119" i="1"/>
  <c r="O120" i="1"/>
  <c r="O121" i="1"/>
  <c r="P121" i="1" s="1"/>
  <c r="O122" i="1"/>
  <c r="P122" i="1" s="1"/>
  <c r="O123" i="1"/>
  <c r="P123" i="1" s="1"/>
  <c r="O124" i="1"/>
  <c r="P124" i="1" s="1"/>
  <c r="O125" i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O134" i="1"/>
  <c r="O135" i="1"/>
  <c r="O136" i="1"/>
  <c r="P136" i="1" s="1"/>
  <c r="O137" i="1"/>
  <c r="P137" i="1" s="1"/>
  <c r="O138" i="1"/>
  <c r="P138" i="1" s="1"/>
  <c r="O139" i="1"/>
  <c r="P139" i="1" s="1"/>
  <c r="O140" i="1"/>
  <c r="O141" i="1"/>
  <c r="P141" i="1" s="1"/>
  <c r="O142" i="1"/>
  <c r="P142" i="1" s="1"/>
  <c r="O143" i="1"/>
  <c r="O144" i="1"/>
  <c r="P144" i="1" s="1"/>
  <c r="O145" i="1"/>
  <c r="P145" i="1" s="1"/>
  <c r="O146" i="1"/>
  <c r="P146" i="1" s="1"/>
  <c r="O147" i="1"/>
  <c r="O148" i="1"/>
  <c r="O149" i="1"/>
  <c r="O150" i="1"/>
  <c r="P150" i="1" s="1"/>
  <c r="O151" i="1"/>
  <c r="P151" i="1" s="1"/>
  <c r="O152" i="1"/>
  <c r="P152" i="1" s="1"/>
  <c r="O153" i="1"/>
  <c r="O154" i="1"/>
  <c r="P154" i="1" s="1"/>
  <c r="O155" i="1"/>
  <c r="P155" i="1" s="1"/>
  <c r="O156" i="1"/>
  <c r="P156" i="1" s="1"/>
  <c r="O157" i="1"/>
  <c r="P157" i="1" s="1"/>
  <c r="O158" i="1"/>
  <c r="O159" i="1"/>
  <c r="P159" i="1" s="1"/>
  <c r="O160" i="1"/>
  <c r="P160" i="1" s="1"/>
  <c r="O161" i="1"/>
  <c r="O162" i="1"/>
  <c r="O163" i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O172" i="1"/>
  <c r="O173" i="1"/>
  <c r="P173" i="1" s="1"/>
  <c r="O174" i="1"/>
  <c r="O175" i="1"/>
  <c r="O176" i="1"/>
  <c r="O177" i="1"/>
  <c r="P177" i="1" s="1"/>
  <c r="O178" i="1"/>
  <c r="P178" i="1" s="1"/>
  <c r="O179" i="1"/>
  <c r="P179" i="1" s="1"/>
  <c r="O180" i="1"/>
  <c r="P180" i="1" s="1"/>
  <c r="O181" i="1"/>
  <c r="O182" i="1"/>
  <c r="P182" i="1" s="1"/>
  <c r="O183" i="1"/>
  <c r="P183" i="1" s="1"/>
  <c r="O184" i="1"/>
  <c r="P184" i="1" s="1"/>
  <c r="O185" i="1"/>
  <c r="O186" i="1"/>
  <c r="O187" i="1"/>
  <c r="P187" i="1" s="1"/>
  <c r="O188" i="1"/>
  <c r="P188" i="1" s="1"/>
  <c r="O189" i="1"/>
  <c r="O190" i="1"/>
  <c r="O191" i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O200" i="1"/>
  <c r="O201" i="1"/>
  <c r="P201" i="1" s="1"/>
  <c r="O202" i="1"/>
  <c r="P202" i="1" s="1"/>
  <c r="O203" i="1"/>
  <c r="O204" i="1"/>
  <c r="O205" i="1"/>
  <c r="P205" i="1" s="1"/>
  <c r="O206" i="1"/>
  <c r="P206" i="1" s="1"/>
  <c r="O207" i="1"/>
  <c r="P207" i="1" s="1"/>
  <c r="O208" i="1"/>
  <c r="P208" i="1" s="1"/>
  <c r="O209" i="1"/>
  <c r="O210" i="1"/>
  <c r="P210" i="1" s="1"/>
  <c r="O211" i="1"/>
  <c r="P211" i="1" s="1"/>
  <c r="O212" i="1"/>
  <c r="P212" i="1" s="1"/>
  <c r="O213" i="1"/>
  <c r="P213" i="1" s="1"/>
  <c r="O214" i="1"/>
  <c r="O215" i="1"/>
  <c r="P215" i="1" s="1"/>
  <c r="O216" i="1"/>
  <c r="P216" i="1" s="1"/>
  <c r="O217" i="1"/>
  <c r="O218" i="1"/>
  <c r="O219" i="1"/>
  <c r="O220" i="1"/>
  <c r="P220" i="1" s="1"/>
  <c r="O221" i="1"/>
  <c r="P221" i="1" s="1"/>
  <c r="O222" i="1"/>
  <c r="P222" i="1" s="1"/>
  <c r="O223" i="1"/>
  <c r="O224" i="1"/>
  <c r="P224" i="1" s="1"/>
  <c r="O225" i="1"/>
  <c r="P225" i="1" s="1"/>
  <c r="O226" i="1"/>
  <c r="P226" i="1" s="1"/>
  <c r="O227" i="1"/>
  <c r="P227" i="1" s="1"/>
  <c r="O228" i="1"/>
  <c r="O229" i="1"/>
  <c r="P229" i="1" s="1"/>
  <c r="O230" i="1"/>
  <c r="P230" i="1" s="1"/>
  <c r="O231" i="1"/>
  <c r="O232" i="1"/>
  <c r="O233" i="1"/>
  <c r="O234" i="1"/>
  <c r="P234" i="1" s="1"/>
  <c r="O235" i="1"/>
  <c r="P235" i="1" s="1"/>
  <c r="O236" i="1"/>
  <c r="O237" i="1"/>
  <c r="O238" i="1"/>
  <c r="P238" i="1" s="1"/>
  <c r="O239" i="1"/>
  <c r="P239" i="1" s="1"/>
  <c r="O240" i="1"/>
  <c r="P240" i="1" s="1"/>
  <c r="O241" i="1"/>
  <c r="P241" i="1" s="1"/>
  <c r="O242" i="1"/>
  <c r="O243" i="1"/>
  <c r="P243" i="1" s="1"/>
  <c r="O244" i="1"/>
  <c r="P244" i="1" s="1"/>
  <c r="O245" i="1"/>
  <c r="O246" i="1"/>
  <c r="O247" i="1"/>
  <c r="O248" i="1"/>
  <c r="P248" i="1" s="1"/>
  <c r="O249" i="1"/>
  <c r="P249" i="1" s="1"/>
  <c r="O250" i="1"/>
  <c r="P250" i="1" s="1"/>
  <c r="O251" i="1"/>
  <c r="O252" i="1"/>
  <c r="P252" i="1" s="1"/>
  <c r="O253" i="1"/>
  <c r="P253" i="1" s="1"/>
  <c r="O254" i="1"/>
  <c r="P254" i="1" s="1"/>
  <c r="O255" i="1"/>
  <c r="P255" i="1" s="1"/>
  <c r="O256" i="1"/>
  <c r="O257" i="1"/>
  <c r="P257" i="1" s="1"/>
  <c r="O258" i="1"/>
  <c r="P258" i="1" s="1"/>
  <c r="O259" i="1"/>
  <c r="O260" i="1"/>
  <c r="O261" i="1"/>
  <c r="O262" i="1"/>
  <c r="P262" i="1" s="1"/>
  <c r="O263" i="1"/>
  <c r="O264" i="1"/>
  <c r="P264" i="1" s="1"/>
  <c r="O265" i="1"/>
  <c r="O266" i="1"/>
  <c r="P266" i="1" s="1"/>
  <c r="O267" i="1"/>
  <c r="P267" i="1" s="1"/>
  <c r="O268" i="1"/>
  <c r="P268" i="1" s="1"/>
  <c r="O269" i="1"/>
  <c r="P269" i="1" s="1"/>
  <c r="O270" i="1"/>
  <c r="O271" i="1"/>
  <c r="P271" i="1" s="1"/>
  <c r="O272" i="1"/>
  <c r="P272" i="1" s="1"/>
  <c r="O273" i="1"/>
  <c r="O274" i="1"/>
  <c r="O275" i="1"/>
  <c r="O276" i="1"/>
  <c r="P276" i="1" s="1"/>
  <c r="O277" i="1"/>
  <c r="P277" i="1" s="1"/>
  <c r="O278" i="1"/>
  <c r="P278" i="1" s="1"/>
  <c r="O279" i="1"/>
  <c r="O280" i="1"/>
  <c r="O281" i="1"/>
  <c r="P281" i="1" s="1"/>
  <c r="O282" i="1"/>
  <c r="P282" i="1" s="1"/>
  <c r="O283" i="1"/>
  <c r="P283" i="1" s="1"/>
  <c r="O284" i="1"/>
  <c r="O285" i="1"/>
  <c r="P285" i="1" s="1"/>
  <c r="O286" i="1"/>
  <c r="P286" i="1" s="1"/>
  <c r="O287" i="1"/>
  <c r="O288" i="1"/>
  <c r="O289" i="1"/>
  <c r="O290" i="1"/>
  <c r="P290" i="1" s="1"/>
  <c r="O291" i="1"/>
  <c r="P291" i="1" s="1"/>
  <c r="O292" i="1"/>
  <c r="P292" i="1" s="1"/>
  <c r="O293" i="1"/>
  <c r="O294" i="1"/>
  <c r="P294" i="1" s="1"/>
  <c r="O295" i="1"/>
  <c r="P295" i="1" s="1"/>
  <c r="O296" i="1"/>
  <c r="P296" i="1" s="1"/>
  <c r="O297" i="1"/>
  <c r="P297" i="1" s="1"/>
  <c r="O298" i="1"/>
  <c r="O299" i="1"/>
  <c r="P299" i="1" s="1"/>
  <c r="O300" i="1"/>
  <c r="P300" i="1" s="1"/>
  <c r="O301" i="1"/>
  <c r="O302" i="1"/>
  <c r="P302" i="1" s="1"/>
  <c r="O303" i="1"/>
  <c r="O304" i="1"/>
  <c r="P304" i="1" s="1"/>
  <c r="O305" i="1"/>
  <c r="P305" i="1" s="1"/>
  <c r="O306" i="1"/>
  <c r="P306" i="1" s="1"/>
  <c r="O307" i="1"/>
  <c r="O308" i="1"/>
  <c r="P308" i="1" s="1"/>
  <c r="O309" i="1"/>
  <c r="P309" i="1" s="1"/>
  <c r="O310" i="1"/>
  <c r="P310" i="1" s="1"/>
  <c r="O311" i="1"/>
  <c r="P311" i="1" s="1"/>
  <c r="O312" i="1"/>
  <c r="O313" i="1"/>
  <c r="P313" i="1" s="1"/>
  <c r="O314" i="1"/>
  <c r="P314" i="1" s="1"/>
  <c r="O315" i="1"/>
  <c r="O316" i="1"/>
  <c r="O317" i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O327" i="1"/>
  <c r="P327" i="1" s="1"/>
  <c r="O328" i="1"/>
  <c r="P328" i="1" s="1"/>
  <c r="O329" i="1"/>
  <c r="O330" i="1"/>
  <c r="O331" i="1"/>
  <c r="P331" i="1" s="1"/>
  <c r="O332" i="1"/>
  <c r="P332" i="1" s="1"/>
  <c r="O333" i="1"/>
  <c r="P333" i="1" s="1"/>
  <c r="O334" i="1"/>
  <c r="O335" i="1"/>
  <c r="O336" i="1"/>
  <c r="P336" i="1" s="1"/>
  <c r="O337" i="1"/>
  <c r="P337" i="1" s="1"/>
  <c r="O338" i="1"/>
  <c r="P338" i="1" s="1"/>
  <c r="O339" i="1"/>
  <c r="P339" i="1" s="1"/>
  <c r="O340" i="1"/>
  <c r="O341" i="1"/>
  <c r="P341" i="1" s="1"/>
  <c r="O342" i="1"/>
  <c r="P342" i="1" s="1"/>
  <c r="O343" i="1"/>
  <c r="O344" i="1"/>
  <c r="O345" i="1"/>
  <c r="O346" i="1"/>
  <c r="P346" i="1" s="1"/>
  <c r="O347" i="1"/>
  <c r="P347" i="1" s="1"/>
  <c r="O348" i="1"/>
  <c r="P348" i="1" s="1"/>
  <c r="O349" i="1"/>
  <c r="O350" i="1"/>
  <c r="O351" i="1"/>
  <c r="P351" i="1" s="1"/>
  <c r="O352" i="1"/>
  <c r="P352" i="1" s="1"/>
  <c r="O353" i="1"/>
  <c r="P353" i="1" s="1"/>
  <c r="O354" i="1"/>
  <c r="O355" i="1"/>
  <c r="P355" i="1" s="1"/>
  <c r="O356" i="1"/>
  <c r="P356" i="1" s="1"/>
  <c r="O357" i="1"/>
  <c r="O358" i="1"/>
  <c r="O359" i="1"/>
  <c r="P359" i="1" s="1"/>
  <c r="O360" i="1"/>
  <c r="P360" i="1" s="1"/>
  <c r="O361" i="1"/>
  <c r="O362" i="1"/>
  <c r="P362" i="1" s="1"/>
  <c r="O363" i="1"/>
  <c r="O364" i="1"/>
  <c r="O365" i="1"/>
  <c r="P365" i="1" s="1"/>
  <c r="O366" i="1"/>
  <c r="P366" i="1" s="1"/>
  <c r="O367" i="1"/>
  <c r="P367" i="1" s="1"/>
  <c r="O368" i="1"/>
  <c r="O369" i="1"/>
  <c r="P369" i="1" s="1"/>
  <c r="O370" i="1"/>
  <c r="P370" i="1" s="1"/>
  <c r="O371" i="1"/>
  <c r="O372" i="1"/>
  <c r="O373" i="1"/>
  <c r="O374" i="1"/>
  <c r="P374" i="1" s="1"/>
  <c r="O375" i="1"/>
  <c r="P375" i="1" s="1"/>
  <c r="O376" i="1"/>
  <c r="P376" i="1" s="1"/>
  <c r="O377" i="1"/>
  <c r="O378" i="1"/>
  <c r="O379" i="1"/>
  <c r="P379" i="1" s="1"/>
  <c r="O380" i="1"/>
  <c r="P380" i="1" s="1"/>
  <c r="O381" i="1"/>
  <c r="P381" i="1" s="1"/>
  <c r="O382" i="1"/>
  <c r="O383" i="1"/>
  <c r="P383" i="1" s="1"/>
  <c r="O384" i="1"/>
  <c r="P384" i="1" s="1"/>
  <c r="O385" i="1"/>
  <c r="O386" i="1"/>
  <c r="O387" i="1"/>
  <c r="O388" i="1"/>
  <c r="P388" i="1" s="1"/>
  <c r="O389" i="1"/>
  <c r="O390" i="1"/>
  <c r="P390" i="1" s="1"/>
  <c r="O391" i="1"/>
  <c r="O392" i="1"/>
  <c r="P392" i="1" s="1"/>
  <c r="O393" i="1"/>
  <c r="P393" i="1" s="1"/>
  <c r="O394" i="1"/>
  <c r="P394" i="1" s="1"/>
  <c r="O395" i="1"/>
  <c r="P395" i="1" s="1"/>
  <c r="O396" i="1"/>
  <c r="O397" i="1"/>
  <c r="P397" i="1" s="1"/>
  <c r="O398" i="1"/>
  <c r="P398" i="1" s="1"/>
  <c r="O399" i="1"/>
  <c r="O400" i="1"/>
  <c r="O401" i="1"/>
  <c r="O402" i="1"/>
  <c r="P402" i="1" s="1"/>
  <c r="O403" i="1"/>
  <c r="P403" i="1" s="1"/>
  <c r="O404" i="1"/>
  <c r="P404" i="1" s="1"/>
  <c r="O405" i="1"/>
  <c r="O406" i="1"/>
  <c r="P406" i="1" s="1"/>
  <c r="O407" i="1"/>
  <c r="P407" i="1" s="1"/>
  <c r="O408" i="1"/>
  <c r="P408" i="1" s="1"/>
  <c r="O409" i="1"/>
  <c r="P409" i="1" s="1"/>
  <c r="O410" i="1"/>
  <c r="O411" i="1"/>
  <c r="P411" i="1" s="1"/>
  <c r="O412" i="1"/>
  <c r="P412" i="1" s="1"/>
  <c r="O413" i="1"/>
  <c r="O414" i="1"/>
  <c r="O415" i="1"/>
  <c r="O416" i="1"/>
  <c r="P416" i="1" s="1"/>
  <c r="O417" i="1"/>
  <c r="P417" i="1" s="1"/>
  <c r="O418" i="1"/>
  <c r="O419" i="1"/>
  <c r="O420" i="1"/>
  <c r="O421" i="1"/>
  <c r="P421" i="1" s="1"/>
  <c r="O422" i="1"/>
  <c r="P422" i="1" s="1"/>
  <c r="O423" i="1"/>
  <c r="P423" i="1" s="1"/>
  <c r="O424" i="1"/>
  <c r="O425" i="1"/>
  <c r="P425" i="1" s="1"/>
  <c r="O426" i="1"/>
  <c r="P426" i="1" s="1"/>
  <c r="O427" i="1"/>
  <c r="O428" i="1"/>
  <c r="O429" i="1"/>
  <c r="O430" i="1"/>
  <c r="P430" i="1" s="1"/>
  <c r="O431" i="1"/>
  <c r="P431" i="1" s="1"/>
  <c r="O432" i="1"/>
  <c r="P432" i="1" s="1"/>
  <c r="O433" i="1"/>
  <c r="O434" i="1"/>
  <c r="P434" i="1" s="1"/>
  <c r="O435" i="1"/>
  <c r="P435" i="1" s="1"/>
  <c r="O436" i="1"/>
  <c r="P436" i="1" s="1"/>
  <c r="O437" i="1"/>
  <c r="P437" i="1" s="1"/>
  <c r="O438" i="1"/>
  <c r="O439" i="1"/>
  <c r="P439" i="1" s="1"/>
  <c r="O440" i="1"/>
  <c r="P440" i="1" s="1"/>
  <c r="O441" i="1"/>
  <c r="O442" i="1"/>
  <c r="O443" i="1"/>
  <c r="O444" i="1"/>
  <c r="P444" i="1" s="1"/>
  <c r="O445" i="1"/>
  <c r="O446" i="1"/>
  <c r="O447" i="1"/>
  <c r="O448" i="1"/>
  <c r="O449" i="1"/>
  <c r="P449" i="1" s="1"/>
  <c r="O450" i="1"/>
  <c r="P450" i="1" s="1"/>
  <c r="O451" i="1"/>
  <c r="P451" i="1" s="1"/>
  <c r="O452" i="1"/>
  <c r="O453" i="1"/>
  <c r="P453" i="1" s="1"/>
  <c r="O454" i="1"/>
  <c r="P454" i="1" s="1"/>
  <c r="O455" i="1"/>
  <c r="O456" i="1"/>
  <c r="O457" i="1"/>
  <c r="O458" i="1"/>
  <c r="P458" i="1" s="1"/>
  <c r="O459" i="1"/>
  <c r="P459" i="1" s="1"/>
  <c r="O460" i="1"/>
  <c r="P460" i="1" s="1"/>
  <c r="O461" i="1"/>
  <c r="O462" i="1"/>
  <c r="P462" i="1" s="1"/>
  <c r="O463" i="1"/>
  <c r="P463" i="1" s="1"/>
  <c r="O464" i="1"/>
  <c r="P464" i="1" s="1"/>
  <c r="O465" i="1"/>
  <c r="O466" i="1"/>
  <c r="O467" i="1"/>
  <c r="P467" i="1" s="1"/>
  <c r="O468" i="1"/>
  <c r="P468" i="1" s="1"/>
  <c r="O469" i="1"/>
  <c r="O470" i="1"/>
  <c r="O471" i="1"/>
  <c r="P471" i="1" s="1"/>
  <c r="O472" i="1"/>
  <c r="P472" i="1" s="1"/>
  <c r="O473" i="1"/>
  <c r="P473" i="1" s="1"/>
  <c r="O474" i="1"/>
  <c r="P474" i="1" s="1"/>
  <c r="O475" i="1"/>
  <c r="O476" i="1"/>
  <c r="P476" i="1" s="1"/>
  <c r="O477" i="1"/>
  <c r="P477" i="1" s="1"/>
  <c r="O478" i="1"/>
  <c r="P478" i="1" s="1"/>
  <c r="O479" i="1"/>
  <c r="P479" i="1" s="1"/>
  <c r="O480" i="1"/>
  <c r="O481" i="1"/>
  <c r="P481" i="1" s="1"/>
  <c r="O482" i="1"/>
  <c r="P482" i="1" s="1"/>
  <c r="O483" i="1"/>
  <c r="O484" i="1"/>
  <c r="O485" i="1"/>
  <c r="O486" i="1"/>
  <c r="P486" i="1" s="1"/>
  <c r="O487" i="1"/>
  <c r="P487" i="1" s="1"/>
  <c r="O488" i="1"/>
  <c r="P488" i="1" s="1"/>
  <c r="O489" i="1"/>
  <c r="O490" i="1"/>
  <c r="O491" i="1"/>
  <c r="O492" i="1"/>
  <c r="P492" i="1" s="1"/>
  <c r="O493" i="1"/>
  <c r="O494" i="1"/>
  <c r="O495" i="1"/>
  <c r="P495" i="1" s="1"/>
  <c r="O496" i="1"/>
  <c r="P496" i="1" s="1"/>
  <c r="O497" i="1"/>
  <c r="O498" i="1"/>
  <c r="P498" i="1" s="1"/>
  <c r="O499" i="1"/>
  <c r="O500" i="1"/>
  <c r="P500" i="1" s="1"/>
  <c r="O501" i="1"/>
  <c r="P501" i="1" s="1"/>
  <c r="O502" i="1"/>
  <c r="P502" i="1" s="1"/>
  <c r="O503" i="1"/>
  <c r="O504" i="1"/>
  <c r="P504" i="1" s="1"/>
  <c r="O505" i="1"/>
  <c r="P505" i="1" s="1"/>
  <c r="O506" i="1"/>
  <c r="P506" i="1" s="1"/>
  <c r="O507" i="1"/>
  <c r="P507" i="1" s="1"/>
  <c r="O508" i="1"/>
  <c r="J14" i="52"/>
  <c r="F14" i="52"/>
  <c r="AJ17" i="1"/>
  <c r="B32" i="24"/>
  <c r="AJ11" i="1"/>
  <c r="B35" i="24"/>
  <c r="AJ18" i="1"/>
  <c r="AA17" i="1" s="1"/>
  <c r="B39" i="24"/>
  <c r="X37" i="24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D18" i="52" s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AC10" i="1" l="1"/>
  <c r="AF10" i="1"/>
  <c r="AB10" i="1"/>
  <c r="AG10" i="1"/>
  <c r="AE10" i="1"/>
  <c r="AB9" i="1"/>
  <c r="AC9" i="1"/>
  <c r="AD9" i="1"/>
  <c r="AE9" i="1"/>
  <c r="AF9" i="1"/>
  <c r="AG9" i="1"/>
  <c r="AF15" i="1"/>
  <c r="AG15" i="1"/>
  <c r="AB15" i="1"/>
  <c r="AC15" i="1"/>
  <c r="AD15" i="1"/>
  <c r="AE15" i="1"/>
  <c r="AB19" i="1"/>
  <c r="AC19" i="1"/>
  <c r="AD19" i="1"/>
  <c r="AE19" i="1"/>
  <c r="AF19" i="1"/>
  <c r="AG19" i="1"/>
  <c r="AD11" i="1"/>
  <c r="AB11" i="1"/>
  <c r="AE11" i="1"/>
  <c r="AF11" i="1"/>
  <c r="AG11" i="1"/>
  <c r="AC11" i="1"/>
  <c r="AD18" i="1"/>
  <c r="AE18" i="1"/>
  <c r="AF18" i="1"/>
  <c r="AG18" i="1"/>
  <c r="AB18" i="1"/>
  <c r="AC18" i="1"/>
  <c r="AB12" i="1"/>
  <c r="AC12" i="1"/>
  <c r="AD12" i="1"/>
  <c r="AE12" i="1"/>
  <c r="AF12" i="1"/>
  <c r="AG12" i="1"/>
  <c r="M39" i="24"/>
  <c r="D48" i="24"/>
  <c r="L39" i="24"/>
  <c r="D47" i="24"/>
  <c r="B40" i="24"/>
  <c r="L40" i="24" s="1"/>
  <c r="B29" i="24"/>
  <c r="AJ19" i="1"/>
  <c r="B38" i="24"/>
  <c r="L38" i="24" s="1"/>
  <c r="L35" i="24"/>
  <c r="AJ15" i="1"/>
  <c r="AA15" i="1" s="1"/>
  <c r="AJ14" i="1"/>
  <c r="AA14" i="1" s="1"/>
  <c r="B34" i="24"/>
  <c r="K34" i="24" s="1"/>
  <c r="B33" i="24"/>
  <c r="N33" i="24" s="1"/>
  <c r="M35" i="24"/>
  <c r="B30" i="24"/>
  <c r="N30" i="24" s="1"/>
  <c r="K32" i="24"/>
  <c r="L36" i="24"/>
  <c r="N35" i="24"/>
  <c r="K35" i="24"/>
  <c r="J41" i="24"/>
  <c r="M36" i="24"/>
  <c r="N37" i="24"/>
  <c r="N39" i="24"/>
  <c r="N36" i="24"/>
  <c r="K37" i="24"/>
  <c r="D41" i="24"/>
  <c r="N32" i="24"/>
  <c r="K31" i="24"/>
  <c r="M31" i="24"/>
  <c r="L32" i="24"/>
  <c r="K39" i="24"/>
  <c r="C41" i="24"/>
  <c r="E41" i="24"/>
  <c r="G41" i="24"/>
  <c r="F41" i="24"/>
  <c r="L31" i="24"/>
  <c r="M32" i="24"/>
  <c r="L37" i="24"/>
  <c r="K36" i="24"/>
  <c r="M37" i="24"/>
  <c r="N31" i="24"/>
  <c r="I13" i="52"/>
  <c r="AJ13" i="1"/>
  <c r="AA11" i="1" s="1"/>
  <c r="H14" i="52"/>
  <c r="F16" i="52"/>
  <c r="F22" i="52" s="1"/>
  <c r="D14" i="52"/>
  <c r="G12" i="52"/>
  <c r="AJ20" i="1"/>
  <c r="AA19" i="1" s="1"/>
  <c r="AJ12" i="1"/>
  <c r="AJ10" i="1"/>
  <c r="AJ9" i="1"/>
  <c r="AA20" i="1" s="1"/>
  <c r="J22" i="52"/>
  <c r="B31" i="51"/>
  <c r="H10" i="52"/>
  <c r="Y69" i="1"/>
  <c r="I15" i="52"/>
  <c r="E13" i="52"/>
  <c r="H16" i="52"/>
  <c r="D15" i="52"/>
  <c r="H13" i="52"/>
  <c r="E11" i="52"/>
  <c r="B29" i="51"/>
  <c r="C31" i="51"/>
  <c r="B38" i="51"/>
  <c r="E20" i="52"/>
  <c r="B21" i="52"/>
  <c r="B32" i="51"/>
  <c r="C30" i="51"/>
  <c r="B20" i="52"/>
  <c r="L20" i="52" s="1"/>
  <c r="B16" i="52"/>
  <c r="N16" i="52" s="1"/>
  <c r="B11" i="52"/>
  <c r="N11" i="52" s="1"/>
  <c r="I19" i="52"/>
  <c r="E14" i="52"/>
  <c r="B14" i="52"/>
  <c r="I20" i="52"/>
  <c r="C37" i="51"/>
  <c r="B30" i="51"/>
  <c r="H18" i="52"/>
  <c r="C38" i="51"/>
  <c r="C28" i="51"/>
  <c r="B12" i="52"/>
  <c r="L12" i="52" s="1"/>
  <c r="B33" i="51"/>
  <c r="E21" i="52"/>
  <c r="H11" i="52"/>
  <c r="C17" i="52"/>
  <c r="I11" i="52"/>
  <c r="C14" i="52"/>
  <c r="C29" i="51"/>
  <c r="G15" i="52"/>
  <c r="E10" i="52"/>
  <c r="C33" i="51"/>
  <c r="D10" i="52"/>
  <c r="C15" i="52"/>
  <c r="G14" i="52"/>
  <c r="E12" i="52"/>
  <c r="C36" i="51"/>
  <c r="B37" i="51"/>
  <c r="I21" i="52"/>
  <c r="E19" i="52"/>
  <c r="I16" i="52"/>
  <c r="G20" i="52"/>
  <c r="H15" i="52"/>
  <c r="D13" i="52"/>
  <c r="B10" i="52"/>
  <c r="N10" i="52" s="1"/>
  <c r="C11" i="52"/>
  <c r="I17" i="52"/>
  <c r="E18" i="52"/>
  <c r="C20" i="52"/>
  <c r="G17" i="52"/>
  <c r="B27" i="51"/>
  <c r="C16" i="52"/>
  <c r="D11" i="52"/>
  <c r="B36" i="51"/>
  <c r="B17" i="52"/>
  <c r="L17" i="52" s="1"/>
  <c r="B15" i="52"/>
  <c r="N15" i="52" s="1"/>
  <c r="G13" i="52"/>
  <c r="B35" i="51"/>
  <c r="I12" i="52"/>
  <c r="C34" i="51"/>
  <c r="C35" i="51"/>
  <c r="E16" i="52"/>
  <c r="I10" i="52"/>
  <c r="E17" i="52"/>
  <c r="B28" i="51"/>
  <c r="E15" i="52"/>
  <c r="D16" i="52"/>
  <c r="C13" i="52"/>
  <c r="B19" i="52"/>
  <c r="K19" i="52" s="1"/>
  <c r="I18" i="52"/>
  <c r="B13" i="52"/>
  <c r="N13" i="52" s="1"/>
  <c r="G10" i="52"/>
  <c r="B18" i="52"/>
  <c r="K18" i="52" s="1"/>
  <c r="C32" i="51"/>
  <c r="B34" i="51"/>
  <c r="G11" i="52"/>
  <c r="G16" i="52"/>
  <c r="V68" i="1"/>
  <c r="U68" i="1"/>
  <c r="S68" i="1"/>
  <c r="W68" i="1"/>
  <c r="T68" i="1"/>
  <c r="V54" i="1"/>
  <c r="S54" i="1"/>
  <c r="W54" i="1"/>
  <c r="T54" i="1"/>
  <c r="U54" i="1"/>
  <c r="V40" i="1"/>
  <c r="S40" i="1"/>
  <c r="W40" i="1"/>
  <c r="T40" i="1"/>
  <c r="U40" i="1"/>
  <c r="U26" i="1"/>
  <c r="V26" i="1"/>
  <c r="S26" i="1"/>
  <c r="W26" i="1"/>
  <c r="T26" i="1"/>
  <c r="V67" i="1"/>
  <c r="S67" i="1"/>
  <c r="W67" i="1"/>
  <c r="T67" i="1"/>
  <c r="U67" i="1"/>
  <c r="V39" i="1"/>
  <c r="S39" i="1"/>
  <c r="T39" i="1"/>
  <c r="U39" i="1"/>
  <c r="W39" i="1"/>
  <c r="S65" i="1"/>
  <c r="W65" i="1"/>
  <c r="T65" i="1"/>
  <c r="U65" i="1"/>
  <c r="V65" i="1"/>
  <c r="S52" i="1"/>
  <c r="W52" i="1"/>
  <c r="T52" i="1"/>
  <c r="U52" i="1"/>
  <c r="V52" i="1"/>
  <c r="T62" i="1"/>
  <c r="U62" i="1"/>
  <c r="S62" i="1"/>
  <c r="V62" i="1"/>
  <c r="W62" i="1"/>
  <c r="S48" i="1"/>
  <c r="T48" i="1"/>
  <c r="U48" i="1"/>
  <c r="V48" i="1"/>
  <c r="W48" i="1"/>
  <c r="T34" i="1"/>
  <c r="S34" i="1"/>
  <c r="U34" i="1"/>
  <c r="V34" i="1"/>
  <c r="W34" i="1"/>
  <c r="S66" i="1"/>
  <c r="W66" i="1"/>
  <c r="T66" i="1"/>
  <c r="U66" i="1"/>
  <c r="V66" i="1"/>
  <c r="T61" i="1"/>
  <c r="S61" i="1"/>
  <c r="U61" i="1"/>
  <c r="V61" i="1"/>
  <c r="W61" i="1"/>
  <c r="T47" i="1"/>
  <c r="U47" i="1"/>
  <c r="V47" i="1"/>
  <c r="S47" i="1"/>
  <c r="W47" i="1"/>
  <c r="T33" i="1"/>
  <c r="U33" i="1"/>
  <c r="S33" i="1"/>
  <c r="V33" i="1"/>
  <c r="W33" i="1"/>
  <c r="S38" i="1"/>
  <c r="W38" i="1"/>
  <c r="T38" i="1"/>
  <c r="U38" i="1"/>
  <c r="V38" i="1"/>
  <c r="U60" i="1"/>
  <c r="V60" i="1"/>
  <c r="S60" i="1"/>
  <c r="W60" i="1"/>
  <c r="T60" i="1"/>
  <c r="U46" i="1"/>
  <c r="V46" i="1"/>
  <c r="S46" i="1"/>
  <c r="W46" i="1"/>
  <c r="T46" i="1"/>
  <c r="U32" i="1"/>
  <c r="V32" i="1"/>
  <c r="S32" i="1"/>
  <c r="W32" i="1"/>
  <c r="T32" i="1"/>
  <c r="S24" i="1"/>
  <c r="W24" i="1"/>
  <c r="T24" i="1"/>
  <c r="U24" i="1"/>
  <c r="V24" i="1"/>
  <c r="U58" i="1"/>
  <c r="V58" i="1"/>
  <c r="T58" i="1"/>
  <c r="S58" i="1"/>
  <c r="W58" i="1"/>
  <c r="U44" i="1"/>
  <c r="V44" i="1"/>
  <c r="S44" i="1"/>
  <c r="T44" i="1"/>
  <c r="W44" i="1"/>
  <c r="U30" i="1"/>
  <c r="V30" i="1"/>
  <c r="S30" i="1"/>
  <c r="W30" i="1"/>
  <c r="T30" i="1"/>
  <c r="Y28" i="24"/>
  <c r="Y34" i="24"/>
  <c r="X35" i="24"/>
  <c r="Y32" i="24"/>
  <c r="Y31" i="24"/>
  <c r="X39" i="24"/>
  <c r="X29" i="24"/>
  <c r="X31" i="24"/>
  <c r="X36" i="24"/>
  <c r="X32" i="24"/>
  <c r="Y33" i="24"/>
  <c r="X30" i="24"/>
  <c r="X38" i="24"/>
  <c r="Y29" i="24"/>
  <c r="Y37" i="24"/>
  <c r="B19" i="24" s="1"/>
  <c r="X33" i="24"/>
  <c r="X34" i="24"/>
  <c r="Y39" i="24"/>
  <c r="Y36" i="24"/>
  <c r="Y34" i="1"/>
  <c r="Y48" i="1"/>
  <c r="Y62" i="1"/>
  <c r="Y29" i="1"/>
  <c r="Y59" i="1"/>
  <c r="Y46" i="1"/>
  <c r="Y21" i="1"/>
  <c r="Y35" i="1"/>
  <c r="Y49" i="1"/>
  <c r="Y63" i="1"/>
  <c r="Y23" i="1"/>
  <c r="Y51" i="1"/>
  <c r="Y32" i="1"/>
  <c r="Y33" i="1"/>
  <c r="Y22" i="1"/>
  <c r="Y36" i="1"/>
  <c r="Y50" i="1"/>
  <c r="Y64" i="1"/>
  <c r="Y37" i="1"/>
  <c r="Y65" i="1"/>
  <c r="Y40" i="1"/>
  <c r="Y31" i="1"/>
  <c r="Y57" i="1"/>
  <c r="Y30" i="1"/>
  <c r="Y44" i="1"/>
  <c r="Y58" i="1"/>
  <c r="Y60" i="1"/>
  <c r="Y61" i="1"/>
  <c r="Y24" i="1"/>
  <c r="Y38" i="1"/>
  <c r="Y52" i="1"/>
  <c r="Y66" i="1"/>
  <c r="Y25" i="1"/>
  <c r="Y39" i="1"/>
  <c r="Y53" i="1"/>
  <c r="Y67" i="1"/>
  <c r="Y26" i="1"/>
  <c r="Y54" i="1"/>
  <c r="Y68" i="1"/>
  <c r="Y43" i="1"/>
  <c r="Y45" i="1"/>
  <c r="Y47" i="1"/>
  <c r="Y27" i="1"/>
  <c r="Y41" i="1"/>
  <c r="Y55" i="1"/>
  <c r="Y28" i="1"/>
  <c r="Y42" i="1"/>
  <c r="Y56" i="1"/>
  <c r="Y35" i="24"/>
  <c r="Y30" i="24"/>
  <c r="Z24" i="1"/>
  <c r="Z38" i="1"/>
  <c r="Z52" i="1"/>
  <c r="Z66" i="1"/>
  <c r="Z27" i="1"/>
  <c r="Z62" i="1"/>
  <c r="Z49" i="1"/>
  <c r="Z25" i="1"/>
  <c r="Z39" i="1"/>
  <c r="Z53" i="1"/>
  <c r="Z67" i="1"/>
  <c r="Z41" i="1"/>
  <c r="Z30" i="1"/>
  <c r="Z63" i="1"/>
  <c r="Z64" i="1"/>
  <c r="Z23" i="1"/>
  <c r="Z26" i="1"/>
  <c r="Z40" i="1"/>
  <c r="Z54" i="1"/>
  <c r="Z68" i="1"/>
  <c r="Z55" i="1"/>
  <c r="Z58" i="1"/>
  <c r="Z33" i="1"/>
  <c r="Z48" i="1"/>
  <c r="Z35" i="1"/>
  <c r="Z36" i="1"/>
  <c r="Z65" i="1"/>
  <c r="Z47" i="1"/>
  <c r="Z34" i="1"/>
  <c r="Z50" i="1"/>
  <c r="Z37" i="1"/>
  <c r="Z28" i="1"/>
  <c r="Z42" i="1"/>
  <c r="Z56" i="1"/>
  <c r="Z29" i="1"/>
  <c r="Z43" i="1"/>
  <c r="Z57" i="1"/>
  <c r="Z44" i="1"/>
  <c r="Z61" i="1"/>
  <c r="Z21" i="1"/>
  <c r="Z22" i="1"/>
  <c r="Z51" i="1"/>
  <c r="Z31" i="1"/>
  <c r="Z45" i="1"/>
  <c r="Z59" i="1"/>
  <c r="Z32" i="1"/>
  <c r="Z46" i="1"/>
  <c r="Z60" i="1"/>
  <c r="Y38" i="24"/>
  <c r="X28" i="24"/>
  <c r="D46" i="24"/>
  <c r="P371" i="1"/>
  <c r="P489" i="1"/>
  <c r="P357" i="1"/>
  <c r="P475" i="1"/>
  <c r="P316" i="1"/>
  <c r="P419" i="1"/>
  <c r="P427" i="1"/>
  <c r="P413" i="1"/>
  <c r="P400" i="1"/>
  <c r="P387" i="1"/>
  <c r="P373" i="1"/>
  <c r="P256" i="1"/>
  <c r="P204" i="1"/>
  <c r="P140" i="1"/>
  <c r="P115" i="1"/>
  <c r="P63" i="1"/>
  <c r="X63" i="1" s="1"/>
  <c r="P49" i="1"/>
  <c r="X49" i="1" s="1"/>
  <c r="P35" i="1"/>
  <c r="X35" i="1" s="1"/>
  <c r="P21" i="1"/>
  <c r="P490" i="1"/>
  <c r="P358" i="1"/>
  <c r="P410" i="1"/>
  <c r="P265" i="1"/>
  <c r="P162" i="1"/>
  <c r="P491" i="1"/>
  <c r="P466" i="1"/>
  <c r="P399" i="1"/>
  <c r="P386" i="1"/>
  <c r="P372" i="1"/>
  <c r="P345" i="1"/>
  <c r="P307" i="1"/>
  <c r="P242" i="1"/>
  <c r="P228" i="1"/>
  <c r="P203" i="1"/>
  <c r="P191" i="1"/>
  <c r="P153" i="1"/>
  <c r="P101" i="1"/>
  <c r="P87" i="1"/>
  <c r="P465" i="1"/>
  <c r="P190" i="1"/>
  <c r="P330" i="1"/>
  <c r="P189" i="1"/>
  <c r="P45" i="1"/>
  <c r="X45" i="1" s="1"/>
  <c r="P368" i="1"/>
  <c r="P499" i="1"/>
  <c r="P448" i="1"/>
  <c r="P237" i="1"/>
  <c r="P280" i="1"/>
  <c r="P73" i="1"/>
  <c r="P97" i="1"/>
  <c r="P354" i="1"/>
  <c r="P340" i="1"/>
  <c r="P315" i="1"/>
  <c r="P251" i="1"/>
  <c r="P223" i="1"/>
  <c r="P186" i="1"/>
  <c r="P161" i="1"/>
  <c r="P148" i="1"/>
  <c r="P135" i="1"/>
  <c r="P83" i="1"/>
  <c r="P57" i="1"/>
  <c r="X57" i="1" s="1"/>
  <c r="P43" i="1"/>
  <c r="X43" i="1" s="1"/>
  <c r="P29" i="1"/>
  <c r="X29" i="1" s="1"/>
  <c r="P485" i="1"/>
  <c r="P461" i="1"/>
  <c r="P447" i="1"/>
  <c r="P420" i="1"/>
  <c r="P326" i="1"/>
  <c r="P263" i="1"/>
  <c r="P236" i="1"/>
  <c r="P185" i="1"/>
  <c r="P172" i="1"/>
  <c r="P147" i="1"/>
  <c r="P134" i="1"/>
  <c r="P56" i="1"/>
  <c r="X56" i="1" s="1"/>
  <c r="P42" i="1"/>
  <c r="X42" i="1" s="1"/>
  <c r="P28" i="1"/>
  <c r="X28" i="1" s="1"/>
  <c r="P438" i="1"/>
  <c r="P343" i="1"/>
  <c r="P293" i="1"/>
  <c r="P125" i="1"/>
  <c r="P396" i="1"/>
  <c r="P149" i="1"/>
  <c r="P446" i="1"/>
  <c r="P261" i="1"/>
  <c r="P503" i="1"/>
  <c r="P452" i="1"/>
  <c r="P385" i="1"/>
  <c r="P344" i="1"/>
  <c r="P214" i="1"/>
  <c r="P176" i="1"/>
  <c r="P317" i="1"/>
  <c r="P200" i="1"/>
  <c r="P111" i="1"/>
  <c r="P59" i="1"/>
  <c r="X59" i="1" s="1"/>
  <c r="P433" i="1"/>
  <c r="P275" i="1"/>
  <c r="P69" i="1"/>
  <c r="P41" i="1"/>
  <c r="X41" i="1" s="1"/>
  <c r="P497" i="1"/>
  <c r="P405" i="1"/>
  <c r="P312" i="1"/>
  <c r="P391" i="1"/>
  <c r="P377" i="1"/>
  <c r="P363" i="1"/>
  <c r="P350" i="1"/>
  <c r="P287" i="1"/>
  <c r="P273" i="1"/>
  <c r="P260" i="1"/>
  <c r="P247" i="1"/>
  <c r="P233" i="1"/>
  <c r="P119" i="1"/>
  <c r="P106" i="1"/>
  <c r="P92" i="1"/>
  <c r="P53" i="1"/>
  <c r="X53" i="1" s="1"/>
  <c r="P25" i="1"/>
  <c r="X25" i="1" s="1"/>
  <c r="P329" i="1"/>
  <c r="P199" i="1"/>
  <c r="P301" i="1"/>
  <c r="P133" i="1"/>
  <c r="P55" i="1"/>
  <c r="X55" i="1" s="1"/>
  <c r="P27" i="1"/>
  <c r="X27" i="1" s="1"/>
  <c r="P483" i="1"/>
  <c r="P445" i="1"/>
  <c r="P418" i="1"/>
  <c r="P378" i="1"/>
  <c r="P364" i="1"/>
  <c r="P120" i="1"/>
  <c r="P470" i="1"/>
  <c r="P457" i="1"/>
  <c r="P443" i="1"/>
  <c r="P349" i="1"/>
  <c r="P335" i="1"/>
  <c r="P298" i="1"/>
  <c r="P259" i="1"/>
  <c r="P246" i="1"/>
  <c r="P232" i="1"/>
  <c r="P219" i="1"/>
  <c r="P181" i="1"/>
  <c r="P143" i="1"/>
  <c r="P105" i="1"/>
  <c r="P91" i="1"/>
  <c r="P79" i="1"/>
  <c r="P163" i="1"/>
  <c r="P31" i="1"/>
  <c r="X31" i="1" s="1"/>
  <c r="P289" i="1"/>
  <c r="P209" i="1"/>
  <c r="P171" i="1"/>
  <c r="P508" i="1"/>
  <c r="P274" i="1"/>
  <c r="P93" i="1"/>
  <c r="P494" i="1"/>
  <c r="P480" i="1"/>
  <c r="P469" i="1"/>
  <c r="P456" i="1"/>
  <c r="P442" i="1"/>
  <c r="P429" i="1"/>
  <c r="P415" i="1"/>
  <c r="P389" i="1"/>
  <c r="P361" i="1"/>
  <c r="P334" i="1"/>
  <c r="P245" i="1"/>
  <c r="P231" i="1"/>
  <c r="P218" i="1"/>
  <c r="P78" i="1"/>
  <c r="P51" i="1"/>
  <c r="X51" i="1" s="1"/>
  <c r="P37" i="1"/>
  <c r="X37" i="1" s="1"/>
  <c r="P23" i="1"/>
  <c r="X23" i="1" s="1"/>
  <c r="P424" i="1"/>
  <c r="P279" i="1"/>
  <c r="P175" i="1"/>
  <c r="I36" i="51"/>
  <c r="P382" i="1"/>
  <c r="P303" i="1"/>
  <c r="P174" i="1"/>
  <c r="P484" i="1"/>
  <c r="P288" i="1"/>
  <c r="P158" i="1"/>
  <c r="P107" i="1"/>
  <c r="P493" i="1"/>
  <c r="P455" i="1"/>
  <c r="P441" i="1"/>
  <c r="P428" i="1"/>
  <c r="P414" i="1"/>
  <c r="P401" i="1"/>
  <c r="P284" i="1"/>
  <c r="P270" i="1"/>
  <c r="P217" i="1"/>
  <c r="P77" i="1"/>
  <c r="P64" i="1"/>
  <c r="X64" i="1" s="1"/>
  <c r="P50" i="1"/>
  <c r="X50" i="1" s="1"/>
  <c r="P36" i="1"/>
  <c r="X36" i="1" s="1"/>
  <c r="P22" i="1"/>
  <c r="X22" i="1" s="1"/>
  <c r="AA12" i="1" l="1"/>
  <c r="AA13" i="1"/>
  <c r="AA10" i="1"/>
  <c r="AA9" i="1"/>
  <c r="X21" i="1"/>
  <c r="Q21" i="1"/>
  <c r="K40" i="24"/>
  <c r="AA25" i="1"/>
  <c r="AA18" i="1"/>
  <c r="M40" i="24"/>
  <c r="L29" i="24"/>
  <c r="M29" i="24"/>
  <c r="I41" i="24"/>
  <c r="N29" i="24"/>
  <c r="K29" i="24"/>
  <c r="H41" i="24"/>
  <c r="N40" i="24"/>
  <c r="M38" i="24"/>
  <c r="L34" i="24"/>
  <c r="K38" i="24"/>
  <c r="L33" i="24"/>
  <c r="N38" i="24"/>
  <c r="M34" i="24"/>
  <c r="N34" i="24"/>
  <c r="M33" i="24"/>
  <c r="M30" i="24"/>
  <c r="K33" i="24"/>
  <c r="B41" i="24"/>
  <c r="N41" i="24" s="1"/>
  <c r="L30" i="24"/>
  <c r="K30" i="24"/>
  <c r="D30" i="52"/>
  <c r="D49" i="24"/>
  <c r="L14" i="52"/>
  <c r="AJ21" i="1"/>
  <c r="AA21" i="1"/>
  <c r="AA24" i="1"/>
  <c r="AA22" i="1"/>
  <c r="AA23" i="1"/>
  <c r="I38" i="51"/>
  <c r="H21" i="51" s="1"/>
  <c r="AE37" i="24"/>
  <c r="H19" i="24" s="1"/>
  <c r="H19" i="51"/>
  <c r="N12" i="52"/>
  <c r="G22" i="52"/>
  <c r="N17" i="52"/>
  <c r="B14" i="51"/>
  <c r="N18" i="52"/>
  <c r="N19" i="52"/>
  <c r="N20" i="52"/>
  <c r="N14" i="52"/>
  <c r="K21" i="52"/>
  <c r="N21" i="52"/>
  <c r="I22" i="52"/>
  <c r="H22" i="52"/>
  <c r="M16" i="52"/>
  <c r="L10" i="52"/>
  <c r="B12" i="51"/>
  <c r="D28" i="52"/>
  <c r="D29" i="52"/>
  <c r="B16" i="51"/>
  <c r="D27" i="52"/>
  <c r="B21" i="51"/>
  <c r="M15" i="52"/>
  <c r="M20" i="52"/>
  <c r="D22" i="52"/>
  <c r="M11" i="52"/>
  <c r="L11" i="52"/>
  <c r="K11" i="52"/>
  <c r="B18" i="51"/>
  <c r="B13" i="51"/>
  <c r="B11" i="51"/>
  <c r="L18" i="52"/>
  <c r="I33" i="51"/>
  <c r="H16" i="51" s="1"/>
  <c r="K13" i="52"/>
  <c r="L21" i="52"/>
  <c r="E22" i="52"/>
  <c r="B20" i="51"/>
  <c r="B39" i="51"/>
  <c r="K15" i="52"/>
  <c r="K12" i="52"/>
  <c r="M21" i="52"/>
  <c r="M10" i="52"/>
  <c r="K17" i="52"/>
  <c r="B15" i="51"/>
  <c r="M17" i="52"/>
  <c r="M12" i="52"/>
  <c r="L16" i="52"/>
  <c r="I37" i="51"/>
  <c r="H20" i="51" s="1"/>
  <c r="K10" i="52"/>
  <c r="B19" i="51"/>
  <c r="K14" i="52"/>
  <c r="I30" i="51"/>
  <c r="H13" i="51" s="1"/>
  <c r="K16" i="52"/>
  <c r="C22" i="52"/>
  <c r="B17" i="51"/>
  <c r="M18" i="52"/>
  <c r="M14" i="52"/>
  <c r="M19" i="52"/>
  <c r="L19" i="52"/>
  <c r="B10" i="51"/>
  <c r="K20" i="52"/>
  <c r="L13" i="52"/>
  <c r="L15" i="52"/>
  <c r="M13" i="52"/>
  <c r="B22" i="52"/>
  <c r="N22" i="52" s="1"/>
  <c r="I35" i="51"/>
  <c r="H18" i="51" s="1"/>
  <c r="I34" i="51"/>
  <c r="H17" i="51" s="1"/>
  <c r="I32" i="51"/>
  <c r="H15" i="51" s="1"/>
  <c r="C39" i="51"/>
  <c r="U69" i="1"/>
  <c r="X69" i="1"/>
  <c r="W69" i="1"/>
  <c r="T69" i="1"/>
  <c r="V69" i="1"/>
  <c r="S69" i="1"/>
  <c r="Z30" i="24"/>
  <c r="C12" i="24" s="1"/>
  <c r="I28" i="51"/>
  <c r="H11" i="51" s="1"/>
  <c r="V28" i="1"/>
  <c r="S28" i="1"/>
  <c r="W28" i="1"/>
  <c r="T28" i="1"/>
  <c r="U28" i="1"/>
  <c r="AG26" i="1"/>
  <c r="AD26" i="1"/>
  <c r="AE26" i="1"/>
  <c r="AB26" i="1"/>
  <c r="AF26" i="1"/>
  <c r="AC26" i="1"/>
  <c r="AF58" i="1"/>
  <c r="AC58" i="1"/>
  <c r="AG58" i="1"/>
  <c r="AD58" i="1"/>
  <c r="AE58" i="1"/>
  <c r="AB58" i="1"/>
  <c r="U43" i="1"/>
  <c r="V43" i="1"/>
  <c r="S43" i="1"/>
  <c r="W43" i="1"/>
  <c r="T43" i="1"/>
  <c r="AD30" i="24"/>
  <c r="G12" i="24" s="1"/>
  <c r="AB60" i="1"/>
  <c r="AF60" i="1"/>
  <c r="AC60" i="1"/>
  <c r="AG60" i="1"/>
  <c r="AD60" i="1"/>
  <c r="AE60" i="1"/>
  <c r="AF30" i="1"/>
  <c r="AC30" i="1"/>
  <c r="AG30" i="1"/>
  <c r="AD30" i="1"/>
  <c r="AE30" i="1"/>
  <c r="AB30" i="1"/>
  <c r="D36" i="51"/>
  <c r="C19" i="51" s="1"/>
  <c r="AC37" i="24"/>
  <c r="F19" i="24" s="1"/>
  <c r="AD37" i="24"/>
  <c r="G19" i="24" s="1"/>
  <c r="AA37" i="24"/>
  <c r="D19" i="24" s="1"/>
  <c r="F36" i="51"/>
  <c r="E19" i="51" s="1"/>
  <c r="V56" i="1"/>
  <c r="S56" i="1"/>
  <c r="W56" i="1"/>
  <c r="T56" i="1"/>
  <c r="U56" i="1"/>
  <c r="U57" i="1"/>
  <c r="S57" i="1"/>
  <c r="V57" i="1"/>
  <c r="T57" i="1"/>
  <c r="W57" i="1"/>
  <c r="AG68" i="1"/>
  <c r="AD68" i="1"/>
  <c r="AE68" i="1"/>
  <c r="AB68" i="1"/>
  <c r="AF68" i="1"/>
  <c r="AC68" i="1"/>
  <c r="V25" i="1"/>
  <c r="S25" i="1"/>
  <c r="W25" i="1"/>
  <c r="U25" i="1"/>
  <c r="T25" i="1"/>
  <c r="U29" i="1"/>
  <c r="T29" i="1"/>
  <c r="V29" i="1"/>
  <c r="S29" i="1"/>
  <c r="W29" i="1"/>
  <c r="U31" i="1"/>
  <c r="V31" i="1"/>
  <c r="W31" i="1"/>
  <c r="S31" i="1"/>
  <c r="T31" i="1"/>
  <c r="V42" i="1"/>
  <c r="S42" i="1"/>
  <c r="W42" i="1"/>
  <c r="T42" i="1"/>
  <c r="U42" i="1"/>
  <c r="AD24" i="1"/>
  <c r="AE24" i="1"/>
  <c r="AB24" i="1"/>
  <c r="AF24" i="1"/>
  <c r="AC24" i="1"/>
  <c r="AG24" i="1"/>
  <c r="AD38" i="1"/>
  <c r="AE38" i="1"/>
  <c r="AB38" i="1"/>
  <c r="AF38" i="1"/>
  <c r="AC38" i="1"/>
  <c r="AG38" i="1"/>
  <c r="W21" i="1"/>
  <c r="T21" i="1"/>
  <c r="U21" i="1"/>
  <c r="V21" i="1"/>
  <c r="S21" i="1"/>
  <c r="AE33" i="1"/>
  <c r="AB33" i="1"/>
  <c r="AC33" i="1"/>
  <c r="AF33" i="1"/>
  <c r="AG33" i="1"/>
  <c r="AD33" i="1"/>
  <c r="AG40" i="1"/>
  <c r="AD40" i="1"/>
  <c r="AE40" i="1"/>
  <c r="AB40" i="1"/>
  <c r="AF40" i="1"/>
  <c r="AC40" i="1"/>
  <c r="V53" i="1"/>
  <c r="S53" i="1"/>
  <c r="U53" i="1"/>
  <c r="W53" i="1"/>
  <c r="T53" i="1"/>
  <c r="W35" i="1"/>
  <c r="T35" i="1"/>
  <c r="V35" i="1"/>
  <c r="U35" i="1"/>
  <c r="S35" i="1"/>
  <c r="AE47" i="1"/>
  <c r="AB47" i="1"/>
  <c r="AF47" i="1"/>
  <c r="AC47" i="1"/>
  <c r="AG47" i="1"/>
  <c r="AD47" i="1"/>
  <c r="AD52" i="1"/>
  <c r="AE52" i="1"/>
  <c r="AB52" i="1"/>
  <c r="AF52" i="1"/>
  <c r="AC52" i="1"/>
  <c r="AG52" i="1"/>
  <c r="AD66" i="1"/>
  <c r="AE66" i="1"/>
  <c r="AB66" i="1"/>
  <c r="AF66" i="1"/>
  <c r="AC66" i="1"/>
  <c r="AG66" i="1"/>
  <c r="W49" i="1"/>
  <c r="T49" i="1"/>
  <c r="V49" i="1"/>
  <c r="U49" i="1"/>
  <c r="S49" i="1"/>
  <c r="S37" i="1"/>
  <c r="W37" i="1"/>
  <c r="T37" i="1"/>
  <c r="U37" i="1"/>
  <c r="V37" i="1"/>
  <c r="AE62" i="1"/>
  <c r="AB62" i="1"/>
  <c r="AF62" i="1"/>
  <c r="AC62" i="1"/>
  <c r="AG62" i="1"/>
  <c r="AD62" i="1"/>
  <c r="AB46" i="1"/>
  <c r="AF46" i="1"/>
  <c r="AC46" i="1"/>
  <c r="AG46" i="1"/>
  <c r="AD46" i="1"/>
  <c r="AE46" i="1"/>
  <c r="S51" i="1"/>
  <c r="W51" i="1"/>
  <c r="T51" i="1"/>
  <c r="U51" i="1"/>
  <c r="V51" i="1"/>
  <c r="AG39" i="1"/>
  <c r="AD39" i="1"/>
  <c r="AE39" i="1"/>
  <c r="AB39" i="1"/>
  <c r="AF39" i="1"/>
  <c r="AC39" i="1"/>
  <c r="AE61" i="1"/>
  <c r="AB61" i="1"/>
  <c r="AF61" i="1"/>
  <c r="AC61" i="1"/>
  <c r="AG61" i="1"/>
  <c r="AD61" i="1"/>
  <c r="S23" i="1"/>
  <c r="W23" i="1"/>
  <c r="AE34" i="24"/>
  <c r="T23" i="1"/>
  <c r="U23" i="1"/>
  <c r="V23" i="1"/>
  <c r="G33" i="51" s="1"/>
  <c r="V41" i="1"/>
  <c r="S41" i="1"/>
  <c r="W41" i="1"/>
  <c r="H35" i="51" s="1"/>
  <c r="G18" i="51" s="1"/>
  <c r="T41" i="1"/>
  <c r="U41" i="1"/>
  <c r="U45" i="1"/>
  <c r="W45" i="1"/>
  <c r="V45" i="1"/>
  <c r="S45" i="1"/>
  <c r="T45" i="1"/>
  <c r="W63" i="1"/>
  <c r="T63" i="1"/>
  <c r="U63" i="1"/>
  <c r="V63" i="1"/>
  <c r="S63" i="1"/>
  <c r="AE34" i="1"/>
  <c r="AB34" i="1"/>
  <c r="AF34" i="1"/>
  <c r="AC34" i="1"/>
  <c r="AG34" i="1"/>
  <c r="AD34" i="1"/>
  <c r="W22" i="1"/>
  <c r="T22" i="1"/>
  <c r="U22" i="1"/>
  <c r="V22" i="1"/>
  <c r="S22" i="1"/>
  <c r="AG67" i="1"/>
  <c r="AD67" i="1"/>
  <c r="AE67" i="1"/>
  <c r="AB67" i="1"/>
  <c r="AF67" i="1"/>
  <c r="AC67" i="1"/>
  <c r="AE48" i="1"/>
  <c r="AB48" i="1"/>
  <c r="AF48" i="1"/>
  <c r="AC48" i="1"/>
  <c r="AG48" i="1"/>
  <c r="AD48" i="1"/>
  <c r="W36" i="1"/>
  <c r="T36" i="1"/>
  <c r="U36" i="1"/>
  <c r="V36" i="1"/>
  <c r="S36" i="1"/>
  <c r="AB32" i="1"/>
  <c r="AF32" i="1"/>
  <c r="AC32" i="1"/>
  <c r="AG32" i="1"/>
  <c r="AD32" i="1"/>
  <c r="AE32" i="1"/>
  <c r="W50" i="1"/>
  <c r="T50" i="1"/>
  <c r="V50" i="1"/>
  <c r="U50" i="1"/>
  <c r="S50" i="1"/>
  <c r="V55" i="1"/>
  <c r="W55" i="1"/>
  <c r="S55" i="1"/>
  <c r="T55" i="1"/>
  <c r="U55" i="1"/>
  <c r="W64" i="1"/>
  <c r="T64" i="1"/>
  <c r="U64" i="1"/>
  <c r="S64" i="1"/>
  <c r="V64" i="1"/>
  <c r="V27" i="1"/>
  <c r="S27" i="1"/>
  <c r="W27" i="1"/>
  <c r="T27" i="1"/>
  <c r="U27" i="1"/>
  <c r="U59" i="1"/>
  <c r="V59" i="1"/>
  <c r="S59" i="1"/>
  <c r="W59" i="1"/>
  <c r="T59" i="1"/>
  <c r="AG54" i="1"/>
  <c r="AD54" i="1"/>
  <c r="AE54" i="1"/>
  <c r="AB54" i="1"/>
  <c r="AF54" i="1"/>
  <c r="AC54" i="1"/>
  <c r="AF44" i="1"/>
  <c r="AC44" i="1"/>
  <c r="AG44" i="1"/>
  <c r="AD44" i="1"/>
  <c r="AE44" i="1"/>
  <c r="AB44" i="1"/>
  <c r="AD65" i="1"/>
  <c r="AB65" i="1"/>
  <c r="AE65" i="1"/>
  <c r="AF65" i="1"/>
  <c r="AC65" i="1"/>
  <c r="AG65" i="1"/>
  <c r="B10" i="24"/>
  <c r="B18" i="24"/>
  <c r="B13" i="24"/>
  <c r="B20" i="24"/>
  <c r="B17" i="24"/>
  <c r="B21" i="24"/>
  <c r="B16" i="24"/>
  <c r="B11" i="24"/>
  <c r="B15" i="24"/>
  <c r="B14" i="24"/>
  <c r="B12" i="24"/>
  <c r="X40" i="24"/>
  <c r="Y40" i="24"/>
  <c r="AE39" i="24"/>
  <c r="L41" i="24" l="1"/>
  <c r="B22" i="51"/>
  <c r="M41" i="24"/>
  <c r="K41" i="24"/>
  <c r="AB37" i="24"/>
  <c r="E19" i="24" s="1"/>
  <c r="G29" i="51"/>
  <c r="F12" i="51" s="1"/>
  <c r="AB30" i="24"/>
  <c r="E12" i="24" s="1"/>
  <c r="H29" i="51"/>
  <c r="G12" i="51" s="1"/>
  <c r="E29" i="51"/>
  <c r="D12" i="51" s="1"/>
  <c r="E37" i="51"/>
  <c r="D20" i="51" s="1"/>
  <c r="E36" i="51"/>
  <c r="D19" i="51" s="1"/>
  <c r="G38" i="51"/>
  <c r="F21" i="51" s="1"/>
  <c r="H36" i="51"/>
  <c r="G19" i="51" s="1"/>
  <c r="Z37" i="24"/>
  <c r="C19" i="24" s="1"/>
  <c r="G36" i="51"/>
  <c r="F19" i="51" s="1"/>
  <c r="I31" i="51"/>
  <c r="H14" i="51" s="1"/>
  <c r="K22" i="52"/>
  <c r="AA30" i="24"/>
  <c r="D12" i="24" s="1"/>
  <c r="AC30" i="24"/>
  <c r="F12" i="24" s="1"/>
  <c r="F29" i="51"/>
  <c r="E12" i="51" s="1"/>
  <c r="D29" i="51"/>
  <c r="C12" i="51" s="1"/>
  <c r="AE30" i="24"/>
  <c r="H12" i="24" s="1"/>
  <c r="I29" i="51"/>
  <c r="H12" i="51" s="1"/>
  <c r="L22" i="52"/>
  <c r="AB31" i="24"/>
  <c r="E13" i="24" s="1"/>
  <c r="D37" i="51"/>
  <c r="C20" i="51" s="1"/>
  <c r="G32" i="51"/>
  <c r="F15" i="51" s="1"/>
  <c r="M22" i="52"/>
  <c r="D31" i="51"/>
  <c r="C14" i="51" s="1"/>
  <c r="D35" i="51"/>
  <c r="C18" i="51" s="1"/>
  <c r="H32" i="51"/>
  <c r="G15" i="51" s="1"/>
  <c r="G28" i="51"/>
  <c r="F11" i="51" s="1"/>
  <c r="F31" i="51"/>
  <c r="E14" i="51" s="1"/>
  <c r="F35" i="51"/>
  <c r="E18" i="51" s="1"/>
  <c r="AA33" i="24"/>
  <c r="D15" i="24" s="1"/>
  <c r="F37" i="51"/>
  <c r="E20" i="51" s="1"/>
  <c r="E32" i="51"/>
  <c r="D15" i="51" s="1"/>
  <c r="AC38" i="24"/>
  <c r="F20" i="24" s="1"/>
  <c r="H30" i="51"/>
  <c r="G13" i="51" s="1"/>
  <c r="H27" i="51"/>
  <c r="G10" i="51" s="1"/>
  <c r="H31" i="51"/>
  <c r="G14" i="51" s="1"/>
  <c r="E30" i="51"/>
  <c r="D13" i="51" s="1"/>
  <c r="E31" i="51"/>
  <c r="D14" i="51" s="1"/>
  <c r="F34" i="51"/>
  <c r="E17" i="51" s="1"/>
  <c r="F32" i="51"/>
  <c r="E15" i="51" s="1"/>
  <c r="E28" i="51"/>
  <c r="D11" i="51" s="1"/>
  <c r="G30" i="51"/>
  <c r="F13" i="51" s="1"/>
  <c r="D27" i="51"/>
  <c r="C10" i="51" s="1"/>
  <c r="AD38" i="24"/>
  <c r="G20" i="24" s="1"/>
  <c r="G31" i="51"/>
  <c r="F14" i="51" s="1"/>
  <c r="D32" i="51"/>
  <c r="C15" i="51" s="1"/>
  <c r="H28" i="51"/>
  <c r="G11" i="51" s="1"/>
  <c r="E33" i="51"/>
  <c r="D16" i="51" s="1"/>
  <c r="AA39" i="24"/>
  <c r="D21" i="24" s="1"/>
  <c r="E38" i="51"/>
  <c r="D21" i="51" s="1"/>
  <c r="AA35" i="24"/>
  <c r="D17" i="24" s="1"/>
  <c r="E34" i="51"/>
  <c r="D17" i="51" s="1"/>
  <c r="Z39" i="24"/>
  <c r="C21" i="24" s="1"/>
  <c r="D38" i="51"/>
  <c r="C21" i="51" s="1"/>
  <c r="AC35" i="24"/>
  <c r="F17" i="24" s="1"/>
  <c r="G34" i="51"/>
  <c r="F17" i="51" s="1"/>
  <c r="F28" i="51"/>
  <c r="E11" i="51" s="1"/>
  <c r="I27" i="51"/>
  <c r="H10" i="51" s="1"/>
  <c r="AC39" i="24"/>
  <c r="F21" i="24" s="1"/>
  <c r="AD39" i="24"/>
  <c r="G21" i="24" s="1"/>
  <c r="H38" i="51"/>
  <c r="G21" i="51" s="1"/>
  <c r="D28" i="51"/>
  <c r="C11" i="51" s="1"/>
  <c r="E35" i="51"/>
  <c r="D18" i="51" s="1"/>
  <c r="G35" i="51"/>
  <c r="F18" i="51" s="1"/>
  <c r="AB39" i="24"/>
  <c r="E21" i="24" s="1"/>
  <c r="F38" i="51"/>
  <c r="E21" i="51" s="1"/>
  <c r="Z35" i="24"/>
  <c r="C17" i="24" s="1"/>
  <c r="D34" i="51"/>
  <c r="C17" i="51" s="1"/>
  <c r="D33" i="51"/>
  <c r="C16" i="51" s="1"/>
  <c r="F33" i="51"/>
  <c r="E16" i="51" s="1"/>
  <c r="AC33" i="24"/>
  <c r="F15" i="24" s="1"/>
  <c r="D10" i="51"/>
  <c r="Z36" i="24"/>
  <c r="C18" i="24" s="1"/>
  <c r="D30" i="51"/>
  <c r="C13" i="51" s="1"/>
  <c r="AB36" i="24"/>
  <c r="E18" i="24" s="1"/>
  <c r="F16" i="51"/>
  <c r="AA38" i="24"/>
  <c r="D20" i="24" s="1"/>
  <c r="H33" i="51"/>
  <c r="G16" i="51" s="1"/>
  <c r="H34" i="51"/>
  <c r="G17" i="51" s="1"/>
  <c r="F30" i="51"/>
  <c r="E13" i="51" s="1"/>
  <c r="F27" i="51"/>
  <c r="E10" i="51" s="1"/>
  <c r="G37" i="51"/>
  <c r="F20" i="51" s="1"/>
  <c r="H37" i="51"/>
  <c r="G20" i="51" s="1"/>
  <c r="AE28" i="24"/>
  <c r="H10" i="24" s="1"/>
  <c r="AF69" i="1"/>
  <c r="AC69" i="1"/>
  <c r="AE69" i="1"/>
  <c r="AG69" i="1"/>
  <c r="AB69" i="1"/>
  <c r="AD69" i="1"/>
  <c r="AC34" i="24"/>
  <c r="F16" i="24" s="1"/>
  <c r="AB34" i="24"/>
  <c r="E16" i="24" s="1"/>
  <c r="AE35" i="1"/>
  <c r="AB35" i="1"/>
  <c r="AF35" i="1"/>
  <c r="AC35" i="1"/>
  <c r="AG35" i="1"/>
  <c r="AD35" i="1"/>
  <c r="AB45" i="1"/>
  <c r="AF45" i="1"/>
  <c r="AC45" i="1"/>
  <c r="AG45" i="1"/>
  <c r="AD45" i="1"/>
  <c r="AE45" i="1"/>
  <c r="AF43" i="1"/>
  <c r="AC43" i="1"/>
  <c r="AG43" i="1"/>
  <c r="AD43" i="1"/>
  <c r="AE43" i="1"/>
  <c r="AB43" i="1"/>
  <c r="AF29" i="1"/>
  <c r="AC29" i="1"/>
  <c r="AG29" i="1"/>
  <c r="AD29" i="1"/>
  <c r="AE29" i="1"/>
  <c r="AB29" i="1"/>
  <c r="AF57" i="1"/>
  <c r="AC57" i="1"/>
  <c r="AG57" i="1"/>
  <c r="AD57" i="1"/>
  <c r="AE57" i="1"/>
  <c r="AB57" i="1"/>
  <c r="AE49" i="1"/>
  <c r="AB49" i="1"/>
  <c r="AF49" i="1"/>
  <c r="AC49" i="1"/>
  <c r="AG49" i="1"/>
  <c r="AD49" i="1"/>
  <c r="AC28" i="1"/>
  <c r="AG28" i="1"/>
  <c r="AD28" i="1"/>
  <c r="AE28" i="1"/>
  <c r="AB28" i="1"/>
  <c r="AF28" i="1"/>
  <c r="AE36" i="1"/>
  <c r="AB36" i="1"/>
  <c r="AF36" i="1"/>
  <c r="AC36" i="1"/>
  <c r="AG36" i="1"/>
  <c r="AD36" i="1"/>
  <c r="AC56" i="1"/>
  <c r="AG56" i="1"/>
  <c r="AD56" i="1"/>
  <c r="AE56" i="1"/>
  <c r="AB56" i="1"/>
  <c r="AF56" i="1"/>
  <c r="AB31" i="1"/>
  <c r="AF31" i="1"/>
  <c r="AC31" i="1"/>
  <c r="AG31" i="1"/>
  <c r="AD31" i="1"/>
  <c r="AE31" i="1"/>
  <c r="AB59" i="1"/>
  <c r="AF59" i="1"/>
  <c r="AC59" i="1"/>
  <c r="AG59" i="1"/>
  <c r="AD59" i="1"/>
  <c r="AE59" i="1"/>
  <c r="AC41" i="1"/>
  <c r="AG41" i="1"/>
  <c r="AD41" i="1"/>
  <c r="AE41" i="1"/>
  <c r="AB41" i="1"/>
  <c r="AF41" i="1"/>
  <c r="AC42" i="1"/>
  <c r="AG42" i="1"/>
  <c r="AD42" i="1"/>
  <c r="AE42" i="1"/>
  <c r="AB42" i="1"/>
  <c r="AF42" i="1"/>
  <c r="AC55" i="1"/>
  <c r="AG55" i="1"/>
  <c r="AB55" i="1"/>
  <c r="AD55" i="1"/>
  <c r="AE55" i="1"/>
  <c r="AF55" i="1"/>
  <c r="AD51" i="1"/>
  <c r="AE51" i="1"/>
  <c r="AB51" i="1"/>
  <c r="AF51" i="1"/>
  <c r="AC51" i="1"/>
  <c r="AG51" i="1"/>
  <c r="AC27" i="1"/>
  <c r="AG27" i="1"/>
  <c r="AD27" i="1"/>
  <c r="AB27" i="1"/>
  <c r="AE27" i="1"/>
  <c r="AF27" i="1"/>
  <c r="AE22" i="1"/>
  <c r="AB22" i="1"/>
  <c r="AF22" i="1"/>
  <c r="AC22" i="1"/>
  <c r="AG22" i="1"/>
  <c r="AD22" i="1"/>
  <c r="AD23" i="1"/>
  <c r="AB23" i="1"/>
  <c r="AE23" i="1"/>
  <c r="AF23" i="1"/>
  <c r="AC23" i="1"/>
  <c r="AG23" i="1"/>
  <c r="AG53" i="1"/>
  <c r="AD53" i="1"/>
  <c r="AE53" i="1"/>
  <c r="AB53" i="1"/>
  <c r="AF53" i="1"/>
  <c r="AC53" i="1"/>
  <c r="AG25" i="1"/>
  <c r="AD25" i="1"/>
  <c r="AE25" i="1"/>
  <c r="AB25" i="1"/>
  <c r="AF25" i="1"/>
  <c r="AC25" i="1"/>
  <c r="AE21" i="1"/>
  <c r="AB21" i="1"/>
  <c r="AF21" i="1"/>
  <c r="AC21" i="1"/>
  <c r="AG21" i="1"/>
  <c r="AD21" i="1"/>
  <c r="AE63" i="1"/>
  <c r="AB63" i="1"/>
  <c r="AF63" i="1"/>
  <c r="AC63" i="1"/>
  <c r="AG63" i="1"/>
  <c r="AD63" i="1"/>
  <c r="AD37" i="1"/>
  <c r="AE37" i="1"/>
  <c r="AB37" i="1"/>
  <c r="AF37" i="1"/>
  <c r="AC37" i="1"/>
  <c r="AG37" i="1"/>
  <c r="AE64" i="1"/>
  <c r="AB64" i="1"/>
  <c r="AF64" i="1"/>
  <c r="AC64" i="1"/>
  <c r="AG64" i="1"/>
  <c r="AD64" i="1"/>
  <c r="AE50" i="1"/>
  <c r="AB50" i="1"/>
  <c r="AF50" i="1"/>
  <c r="AC50" i="1"/>
  <c r="AG50" i="1"/>
  <c r="AD50" i="1"/>
  <c r="AA34" i="24"/>
  <c r="D16" i="24" s="1"/>
  <c r="AD33" i="24"/>
  <c r="G15" i="24" s="1"/>
  <c r="Z29" i="24"/>
  <c r="C11" i="24" s="1"/>
  <c r="Z31" i="24"/>
  <c r="C13" i="24" s="1"/>
  <c r="AD36" i="24"/>
  <c r="G18" i="24" s="1"/>
  <c r="AE33" i="24"/>
  <c r="H15" i="24" s="1"/>
  <c r="Z38" i="24"/>
  <c r="C20" i="24" s="1"/>
  <c r="AB33" i="24"/>
  <c r="E15" i="24" s="1"/>
  <c r="AB28" i="24"/>
  <c r="E10" i="24" s="1"/>
  <c r="AE29" i="24"/>
  <c r="H11" i="24" s="1"/>
  <c r="AE32" i="24"/>
  <c r="H14" i="24" s="1"/>
  <c r="AD34" i="24"/>
  <c r="G16" i="24" s="1"/>
  <c r="Z33" i="24"/>
  <c r="C15" i="24" s="1"/>
  <c r="AC29" i="24"/>
  <c r="F11" i="24" s="1"/>
  <c r="AD35" i="24"/>
  <c r="G17" i="24" s="1"/>
  <c r="AE38" i="24"/>
  <c r="H20" i="24" s="1"/>
  <c r="AA31" i="24"/>
  <c r="D13" i="24" s="1"/>
  <c r="AE36" i="24"/>
  <c r="H18" i="24" s="1"/>
  <c r="AE31" i="24"/>
  <c r="H13" i="24" s="1"/>
  <c r="AA36" i="24"/>
  <c r="D18" i="24" s="1"/>
  <c r="AD31" i="24"/>
  <c r="G13" i="24" s="1"/>
  <c r="AC36" i="24"/>
  <c r="F18" i="24" s="1"/>
  <c r="AC31" i="24"/>
  <c r="F13" i="24" s="1"/>
  <c r="AE35" i="24"/>
  <c r="H17" i="24" s="1"/>
  <c r="AA32" i="24"/>
  <c r="D14" i="24" s="1"/>
  <c r="AD32" i="24"/>
  <c r="G14" i="24" s="1"/>
  <c r="AD29" i="24"/>
  <c r="G11" i="24" s="1"/>
  <c r="AB32" i="24"/>
  <c r="E14" i="24" s="1"/>
  <c r="AC32" i="24"/>
  <c r="F14" i="24" s="1"/>
  <c r="H16" i="24"/>
  <c r="AA29" i="24"/>
  <c r="D11" i="24" s="1"/>
  <c r="Z34" i="24"/>
  <c r="C16" i="24" s="1"/>
  <c r="AB29" i="24"/>
  <c r="E11" i="24" s="1"/>
  <c r="AB35" i="24"/>
  <c r="E17" i="24" s="1"/>
  <c r="Z32" i="24"/>
  <c r="C14" i="24" s="1"/>
  <c r="AB38" i="24"/>
  <c r="E20" i="24" s="1"/>
  <c r="AA28" i="24"/>
  <c r="Z28" i="24"/>
  <c r="H21" i="24"/>
  <c r="B22" i="24"/>
  <c r="AD28" i="24"/>
  <c r="G10" i="24" s="1"/>
  <c r="AC28" i="24"/>
  <c r="F10" i="24" s="1"/>
  <c r="E39" i="51" l="1"/>
  <c r="D22" i="51" s="1"/>
  <c r="I39" i="51"/>
  <c r="H22" i="51" s="1"/>
  <c r="G39" i="51"/>
  <c r="F22" i="51" s="1"/>
  <c r="F39" i="51"/>
  <c r="E22" i="51" s="1"/>
  <c r="D39" i="51"/>
  <c r="C22" i="51" s="1"/>
  <c r="F10" i="51"/>
  <c r="H39" i="51"/>
  <c r="G22" i="51" s="1"/>
  <c r="D10" i="24"/>
  <c r="AA40" i="24"/>
  <c r="D22" i="24" s="1"/>
  <c r="AB40" i="24"/>
  <c r="E22" i="24" s="1"/>
  <c r="C10" i="24"/>
  <c r="Z40" i="24"/>
  <c r="C22" i="24" s="1"/>
  <c r="AE40" i="24"/>
  <c r="H22" i="24" s="1"/>
  <c r="AC40" i="24"/>
  <c r="F22" i="24" s="1"/>
  <c r="AD40" i="24"/>
  <c r="G22" i="24" s="1"/>
</calcChain>
</file>

<file path=xl/sharedStrings.xml><?xml version="1.0" encoding="utf-8"?>
<sst xmlns="http://schemas.openxmlformats.org/spreadsheetml/2006/main" count="285" uniqueCount="136">
  <si>
    <t>lock and hide before sending</t>
  </si>
  <si>
    <t>Duplicates</t>
  </si>
  <si>
    <t>Unique</t>
  </si>
  <si>
    <t>Row ID</t>
  </si>
  <si>
    <t>Patient Identifier</t>
  </si>
  <si>
    <t>Patient First Name</t>
  </si>
  <si>
    <t>Patient Last Name</t>
  </si>
  <si>
    <t>Index Admission Sepsis Code</t>
  </si>
  <si>
    <t>Date of Hospital Discharge</t>
  </si>
  <si>
    <t>Discharge Status</t>
  </si>
  <si>
    <t>Count of Emergency or Observation Bed Stay Visits</t>
  </si>
  <si>
    <t>Unplanned Readmission Date</t>
  </si>
  <si>
    <t>Primary Readmission Code or Diagnosis</t>
  </si>
  <si>
    <t>Follow-Up Phone Contact with Patient/Caregiver within 48 Hours of Discharge?</t>
  </si>
  <si>
    <t>PCP Appointment within 7 Days of Discharge?</t>
  </si>
  <si>
    <t>Circle-Back Call with SNF/Rehab after Discharge?</t>
  </si>
  <si>
    <t>Discharge</t>
  </si>
  <si>
    <t>Readmission</t>
  </si>
  <si>
    <t>Days Between Admissions</t>
  </si>
  <si>
    <t>Readmission Bucket</t>
  </si>
  <si>
    <t>Discharge Month</t>
  </si>
  <si>
    <t>7D</t>
  </si>
  <si>
    <t>14D</t>
  </si>
  <si>
    <t>30D</t>
  </si>
  <si>
    <t>60D</t>
  </si>
  <si>
    <t>90D</t>
  </si>
  <si>
    <t>&gt;90D</t>
  </si>
  <si>
    <t>Total Admits</t>
  </si>
  <si>
    <t>Total Readmits</t>
  </si>
  <si>
    <t>AdmitsMonthly</t>
  </si>
  <si>
    <t>7 Day Readmissions</t>
  </si>
  <si>
    <t>14 Day Readmissions</t>
  </si>
  <si>
    <t>30 Day Redmissions</t>
  </si>
  <si>
    <t>60 Day Readmissions</t>
  </si>
  <si>
    <t>90 Day Readmissions</t>
  </si>
  <si>
    <t>&gt;90 Day Readmissions</t>
  </si>
  <si>
    <t>A400 Sepsis due to streptococcus, group A</t>
  </si>
  <si>
    <t>Home with Homecare</t>
  </si>
  <si>
    <t>No</t>
  </si>
  <si>
    <t>Yes</t>
  </si>
  <si>
    <t>N/A</t>
  </si>
  <si>
    <t>January</t>
  </si>
  <si>
    <t>A3989 Other meningococcal infections</t>
  </si>
  <si>
    <t>Home with Self-Care</t>
  </si>
  <si>
    <t>5 or more</t>
  </si>
  <si>
    <t>February</t>
  </si>
  <si>
    <t>A227 Anthrax sepsis</t>
  </si>
  <si>
    <t>June</t>
  </si>
  <si>
    <t>A391 Waterhouse-Friderichsen syndrome</t>
  </si>
  <si>
    <t>SNF/Rehab</t>
  </si>
  <si>
    <t>October</t>
  </si>
  <si>
    <t>A327 Listerial sepsis</t>
  </si>
  <si>
    <t>May</t>
  </si>
  <si>
    <t>July</t>
  </si>
  <si>
    <t>March</t>
  </si>
  <si>
    <t>November</t>
  </si>
  <si>
    <t>A021 Salmonella sepsis</t>
  </si>
  <si>
    <t>April</t>
  </si>
  <si>
    <t>A207 Septicemic plague</t>
  </si>
  <si>
    <t>August</t>
  </si>
  <si>
    <t>A4153 Sepsis due to Serratia</t>
  </si>
  <si>
    <t>December</t>
  </si>
  <si>
    <t>A4181 Sepsis due to Enterococcus</t>
  </si>
  <si>
    <t>September</t>
  </si>
  <si>
    <t>R6521 Severe sepsis with septic shock</t>
  </si>
  <si>
    <t>R6510 Systemic inflammatory response syndrome (SIRS) of non-infectious origin without acute organ dysfunction</t>
  </si>
  <si>
    <t>A4189 Other specified sepsis</t>
  </si>
  <si>
    <t>R571 Hypovolemic shock</t>
  </si>
  <si>
    <t>A401 Sepsis due to streptococcus, group B</t>
  </si>
  <si>
    <t>A413 Sepsis due to Hemophilus influenzae</t>
  </si>
  <si>
    <t>A4102 Sepsis due to Methicillin resistant Staphylococcus aureus</t>
  </si>
  <si>
    <t>B007 Disseminated herpesviral disease</t>
  </si>
  <si>
    <t>A5486 Gonococcal sepsis</t>
  </si>
  <si>
    <t>A4152 Sepsis due to Pseudomonas</t>
  </si>
  <si>
    <t>A392 Acute meningococcemia</t>
  </si>
  <si>
    <t>A409 Streptococcal sepsis, unspecified</t>
  </si>
  <si>
    <t>R6511 Systemic inflammatory response syndrome (SIRS) of non-infectious origin with acute organ dysfunction</t>
  </si>
  <si>
    <t>A411 Sepsis due to other specified staphylococcus</t>
  </si>
  <si>
    <t>A4159 Other Gram-negative sepsis</t>
  </si>
  <si>
    <t>A408 Other streptococcal sepsis</t>
  </si>
  <si>
    <t>A4151 Sepsis due to Escherichia coli [E. coli]</t>
  </si>
  <si>
    <t>A419 Sepsis, unspecified organism</t>
  </si>
  <si>
    <t>R6520 Severe sepsis without septic shock</t>
  </si>
  <si>
    <t>A394 Meningococcemia, unspecified</t>
  </si>
  <si>
    <t>A4150 Gram-negative sepsis, unspecified</t>
  </si>
  <si>
    <t>A427 Actinomycotic sepsis</t>
  </si>
  <si>
    <t>Month</t>
  </si>
  <si>
    <t xml:space="preserve">Rate of Readmission within </t>
  </si>
  <si>
    <t>All</t>
  </si>
  <si>
    <t>30 Days</t>
  </si>
  <si>
    <t>7 Days</t>
  </si>
  <si>
    <t>14 Days</t>
  </si>
  <si>
    <t>60 Days</t>
  </si>
  <si>
    <t>90 Days</t>
  </si>
  <si>
    <t>&gt;90 Days</t>
  </si>
  <si>
    <t>TOTAL</t>
  </si>
  <si>
    <t>Sepsis Discharges</t>
  </si>
  <si>
    <t xml:space="preserve">Count of Readmissions within </t>
  </si>
  <si>
    <t>All Sepsis Dis- charges</t>
  </si>
  <si>
    <t>Total Discharges</t>
  </si>
  <si>
    <t>Total Readmissions</t>
  </si>
  <si>
    <t>Readmission Rates</t>
  </si>
  <si>
    <t>Discharge Setting</t>
  </si>
  <si>
    <t>Average Days to Readmission</t>
  </si>
  <si>
    <t>Patient Follow Ups</t>
  </si>
  <si>
    <t>Phone Call within 48 Hours of Discharge</t>
  </si>
  <si>
    <t>PCP Appointment within 7 Days</t>
  </si>
  <si>
    <t>Phone Call with SNF/Rehab</t>
  </si>
  <si>
    <t>Total</t>
  </si>
  <si>
    <t>protect and hide tab completely before sending</t>
  </si>
  <si>
    <t>Index Admission Primary Code</t>
  </si>
  <si>
    <t>Discharge status</t>
  </si>
  <si>
    <t>ER/Observation Bed Stay Visits</t>
  </si>
  <si>
    <t>Yes/No/NA</t>
  </si>
  <si>
    <t>#</t>
  </si>
  <si>
    <t>Bucket</t>
  </si>
  <si>
    <t>Readmission within 7 days</t>
  </si>
  <si>
    <t>Readmission within 14 days</t>
  </si>
  <si>
    <t>Readmission within 30 days</t>
  </si>
  <si>
    <t>A267 Erysipelothrix sepsis</t>
  </si>
  <si>
    <t>Readmission within 60 days</t>
  </si>
  <si>
    <t>Readmission within 90 days</t>
  </si>
  <si>
    <t>Readmission Greater than 90 Days</t>
  </si>
  <si>
    <t>A393 Chronic meningococcemia</t>
  </si>
  <si>
    <t>A399 Meningococcal infection, unspecified</t>
  </si>
  <si>
    <t>A403 Sepsis due to Streptococcus pneumoniae</t>
  </si>
  <si>
    <t>A4101 Sepsis due to Methicillin susceptible Staphylococcus aureus</t>
  </si>
  <si>
    <t>A412 Sepsis due to unspecified staphylococcus</t>
  </si>
  <si>
    <t>A414 Sepsis due to anaerobes</t>
  </si>
  <si>
    <t>B377 Candidal sepsis</t>
  </si>
  <si>
    <t>R578 Other shock</t>
  </si>
  <si>
    <t>R7881 Bacteremia</t>
  </si>
  <si>
    <t>T8112XA Post procedural septic shock, initial encounter</t>
  </si>
  <si>
    <t>Against Medical Advice</t>
  </si>
  <si>
    <t>Discharges</t>
  </si>
  <si>
    <t>All Sepsis Discharges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</si>
</sst>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mm/dd/yyyy"/>
  </numFmts>
  <fonts count="7" x14ac:knownFonts="1"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8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0" fillId="5" borderId="0" xfId="0" applyFill="1"/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166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hidden="1"/>
    </xf>
    <xf numFmtId="0" fontId="0" fillId="0" borderId="8" xfId="0" applyBorder="1" applyProtection="1">
      <protection hidden="1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7" borderId="1" xfId="0" applyFill="1" applyBorder="1"/>
    <xf numFmtId="164" fontId="0" fillId="0" borderId="1" xfId="1" applyNumberFormat="1" applyFont="1" applyBorder="1" applyProtection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0" borderId="1" xfId="0" applyFont="1" applyBorder="1"/>
    <xf numFmtId="164" fontId="5" fillId="0" borderId="1" xfId="1" applyNumberFormat="1" applyFont="1" applyBorder="1" applyProtection="1"/>
    <xf numFmtId="165" fontId="5" fillId="0" borderId="0" xfId="2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0" borderId="0" xfId="0"/>
    <xf numFmtId="0" fontId="5" fillId="0" borderId="0" xfId="0" applyFont="1"/>
    <xf numFmtId="0" fontId="0" fillId="5" borderId="0" xfId="0" applyFill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7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5" fillId="0" borderId="1" xfId="2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37"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6" formatCode="mm/dd/yyyy"/>
      <protection locked="0" hidden="0"/>
    </dxf>
    <dxf>
      <alignment horizontal="right" textRotation="0" indent="0" justifyLastLine="0" shrinkToFit="0" readingOrder="0"/>
      <protection locked="0" hidden="0"/>
    </dxf>
    <dxf>
      <protection locked="0" hidden="0"/>
    </dxf>
    <dxf>
      <numFmt numFmtId="166" formatCode="mm/dd/yyyy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fill>
        <patternFill patternType="solid">
          <fgColor indexed="64"/>
          <bgColor rgb="FF96969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969696"/>
      <color rgb="FF80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Sepsis Readmission Rates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10351328228315E-2"/>
          <c:y val="9.3647651350390687E-2"/>
          <c:w val="0.8452459552353192"/>
          <c:h val="0.65497087156377831"/>
        </c:manualLayout>
      </c:layout>
      <c:lineChart>
        <c:grouping val="standard"/>
        <c:varyColors val="0"/>
        <c:ser>
          <c:idx val="0"/>
          <c:order val="0"/>
          <c:tx>
            <c:strRef>
              <c:f>'Monthly Overviews'!$B$9</c:f>
              <c:strCache>
                <c:ptCount val="1"/>
                <c:pt idx="0">
                  <c:v>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'Monthly Overviews'!$A$10:$A$21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Overviews'!$B$10:$B$21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1-4078-A58E-6289D76F5D8D}"/>
            </c:ext>
          </c:extLst>
        </c:ser>
        <c:ser>
          <c:idx val="1"/>
          <c:order val="1"/>
          <c:tx>
            <c:strRef>
              <c:f>'Monthly Overviews'!$C$9</c:f>
              <c:strCache>
                <c:ptCount val="1"/>
                <c:pt idx="0">
                  <c:v>30 Days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'Monthly Overviews'!$A$10:$A$21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Overviews'!$C$10:$C$21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F11-4078-A58E-6289D76F5D8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3989360"/>
        <c:axId val="205399272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'Monthly Overviews'!$D$9</c15:sqref>
                        </c15:formulaRef>
                      </c:ext>
                    </c:extLst>
                    <c:strCache>
                      <c:ptCount val="1"/>
                      <c:pt idx="0">
                        <c:v>7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'Monthly Overviews'!$A$10:$A$21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'Monthly Overviews'!$D$10:$D$21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0F11-4078-A58E-6289D76F5D8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Overviews'!$E$9</c15:sqref>
                        </c15:formulaRef>
                      </c:ext>
                    </c:extLst>
                    <c:strCache>
                      <c:ptCount val="1"/>
                      <c:pt idx="0">
                        <c:v>14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Overviews'!$E$10:$E$21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F11-4078-A58E-6289D76F5D8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Overviews'!$F$9</c15:sqref>
                        </c15:formulaRef>
                      </c:ext>
                    </c:extLst>
                    <c:strCache>
                      <c:ptCount val="1"/>
                      <c:pt idx="0">
                        <c:v>60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Overviews'!$F$10:$F$21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F11-4078-A58E-6289D76F5D8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Overviews'!$G$9</c15:sqref>
                        </c15:formulaRef>
                      </c:ext>
                    </c:extLst>
                    <c:strCache>
                      <c:ptCount val="1"/>
                      <c:pt idx="0">
                        <c:v>90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Overviews'!$G$10:$G$21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F11-4078-A58E-6289D76F5D8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Overviews'!$H$9</c15:sqref>
                        </c15:formulaRef>
                      </c:ext>
                    </c:extLst>
                    <c:strCache>
                      <c:ptCount val="1"/>
                      <c:pt idx="0">
                        <c:v>&gt;90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Overviews'!$H$10:$H$21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F11-4078-A58E-6289D76F5D8D}"/>
                  </c:ext>
                </c:extLst>
              </c15:ser>
            </c15:filteredLineSeries>
          </c:ext>
        </c:extLst>
      </c:lineChart>
      <c:catAx>
        <c:axId val="20539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992720"/>
        <c:crosses val="autoZero"/>
        <c:auto val="1"/>
        <c:lblAlgn val="ctr"/>
        <c:lblOffset val="100"/>
        <c:noMultiLvlLbl val="0"/>
      </c:catAx>
      <c:valAx>
        <c:axId val="2053992720"/>
        <c:scaling>
          <c:orientation val="minMax"/>
          <c:max val="1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9893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5727554472020201"/>
          <c:y val="0.87911615225997286"/>
          <c:w val="0.31300606080326671"/>
          <c:h val="5.8971542662936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Follow-Up Phone Call within 48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'Full Dashboard'!$AM$9</c:f>
              <c:strCache>
                <c:ptCount val="1"/>
                <c:pt idx="0">
                  <c:v>Phone Call within 48 Hours of Discharge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E9-444D-A0BD-17D0EBA352C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E9-444D-A0BD-17D0EBA352C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E9-444D-A0BD-17D0EBA352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'Full Dashboard'!$AL$10:$AL$12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'Full Dashboard'!$AM$10:$AM$12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F-4F60-9E8B-AAB3E414594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  <c:extLst/>
  </c:chart>
  <c:spPr>
    <a:solidFill>
      <a:schemeClr val="bg1"/>
    </a:solidFill>
    <a:ln w="1270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Days to Readmission</a:t>
            </a:r>
            <a:r>
              <a:rPr lang="en-US" baseline="0"/>
              <a:t> by Discharge Setting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'Discharge Setting Details'!$B$27:$B$30</c:f>
              <c:strCache>
                <c:ptCount val="4"/>
                <c:pt idx="0">
                  <c:v>Home with Self-Care</c:v>
                </c:pt>
                <c:pt idx="1">
                  <c:v>Home with Homecare</c:v>
                </c:pt>
                <c:pt idx="2">
                  <c:v>SNF/Rehab</c:v>
                </c:pt>
                <c:pt idx="3">
                  <c:v>Against Medical Advice</c:v>
                </c:pt>
              </c:strCache>
            </c:strRef>
          </c:cat>
          <c:val>
            <c:numRef>
              <c:f>'Discharge Setting Details'!$D$27:$D$30</c:f>
              <c:numCache>
                <c:formatCode>_(* #,##0.0_);_(* \(#,##0.0\);_(*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F-4229-B3C3-EC369B3528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03302288"/>
        <c:axId val="1903309008"/>
      </c:barChart>
      <c:catAx>
        <c:axId val="1903302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309008"/>
        <c:crosses val="autoZero"/>
        <c:auto val="1"/>
        <c:lblAlgn val="ctr"/>
        <c:lblOffset val="100"/>
        <c:noMultiLvlLbl val="0"/>
      </c:catAx>
      <c:valAx>
        <c:axId val="1903309008"/>
        <c:scaling>
          <c:orientation val="minMax"/>
        </c:scaling>
        <c:delete val="0"/>
        <c:axPos val="b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30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Readmission by Category Timeframe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850131234300197E-2"/>
          <c:y val="0.15975339062008001"/>
          <c:w val="0.92349882318526311"/>
          <c:h val="0.67047337777894278"/>
        </c:manualLayout>
      </c:layout>
      <c:barChart>
        <c:barDir val="col"/>
        <c:grouping val="clustered"/>
        <c:varyColors val="0"/>
        <c:ser>
          <c:idx val="12"/>
          <c:order val="12"/>
          <c:tx>
            <c:strRef>
              <c:f>'Monthly Overviews'!$A$39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Overviews'!$C$26:$I$26</c:f>
              <c:strCache>
                <c:ptCount val="7"/>
                <c:pt idx="0">
                  <c:v>All</c:v>
                </c:pt>
                <c:pt idx="1">
                  <c:v>30 Days</c:v>
                </c:pt>
                <c:pt idx="2">
                  <c:v>7 Days</c:v>
                </c:pt>
                <c:pt idx="3">
                  <c:v>14 Days</c:v>
                </c:pt>
                <c:pt idx="4">
                  <c:v>60 Days</c:v>
                </c:pt>
                <c:pt idx="5">
                  <c:v>90 Days</c:v>
                </c:pt>
                <c:pt idx="6">
                  <c:v>&gt;90 Days</c:v>
                </c:pt>
              </c:strCache>
            </c:strRef>
          </c:cat>
          <c:val>
            <c:numRef>
              <c:f>'Monthly Overviews'!$C$39:$I$39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4F-4D19-B9B1-0C93FD2E3B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27625568"/>
        <c:axId val="1627611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Overviews'!$A$27</c15:sqref>
                        </c15:formulaRef>
                      </c:ext>
                    </c:extLst>
                    <c:strCache>
                      <c:ptCount val="1"/>
                      <c:pt idx="0">
                        <c:v>January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'Monthly Overviews'!$C$27:$I$27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F4F-4D19-B9B1-0C93FD2E3B4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Overviews'!$A$28</c15:sqref>
                        </c15:formulaRef>
                      </c:ext>
                    </c:extLst>
                    <c:strCache>
                      <c:ptCount val="1"/>
                      <c:pt idx="0">
                        <c:v>February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Overviews'!$C$28:$I$28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F4F-4D19-B9B1-0C93FD2E3B4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Overviews'!$A$29</c15:sqref>
                        </c15:formulaRef>
                      </c:ext>
                    </c:extLst>
                    <c:strCache>
                      <c:ptCount val="1"/>
                      <c:pt idx="0">
                        <c:v>March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Overviews'!$C$29:$I$29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F4F-4D19-B9B1-0C93FD2E3B4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Overviews'!$A$30</c15:sqref>
                        </c15:formulaRef>
                      </c:ext>
                    </c:extLst>
                    <c:strCache>
                      <c:ptCount val="1"/>
                      <c:pt idx="0">
                        <c:v>April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Overviews'!$C$30:$I$30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F4F-4D19-B9B1-0C93FD2E3B4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Overviews'!$A$31</c15:sqref>
                        </c15:formulaRef>
                      </c:ext>
                    </c:extLst>
                    <c:strCache>
                      <c:ptCount val="1"/>
                      <c:pt idx="0">
                        <c:v>May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Overviews'!$C$31:$I$31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F4F-4D19-B9B1-0C93FD2E3B4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Overviews'!$A$32</c15:sqref>
                        </c15:formulaRef>
                      </c:ext>
                    </c:extLst>
                    <c:strCache>
                      <c:ptCount val="1"/>
                      <c:pt idx="0">
                        <c:v>June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Overviews'!$C$32:$I$32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F4F-4D19-B9B1-0C93FD2E3B4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Overviews'!$A$33</c15:sqref>
                        </c15:formulaRef>
                      </c:ext>
                    </c:extLst>
                    <c:strCache>
                      <c:ptCount val="1"/>
                      <c:pt idx="0">
                        <c:v>July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Overviews'!$C$33:$I$33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F4F-4D19-B9B1-0C93FD2E3B4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Overviews'!$A$34</c15:sqref>
                        </c15:formulaRef>
                      </c:ext>
                    </c:extLst>
                    <c:strCache>
                      <c:ptCount val="1"/>
                      <c:pt idx="0">
                        <c:v>August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Overviews'!$C$34:$I$34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F4F-4D19-B9B1-0C93FD2E3B4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Overviews'!$A$35</c15:sqref>
                        </c15:formulaRef>
                      </c:ext>
                    </c:extLst>
                    <c:strCache>
                      <c:ptCount val="1"/>
                      <c:pt idx="0">
                        <c:v>September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Overviews'!$C$35:$I$35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F4F-4D19-B9B1-0C93FD2E3B4C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Overviews'!$A$36</c15:sqref>
                        </c15:formulaRef>
                      </c:ext>
                    </c:extLst>
                    <c:strCache>
                      <c:ptCount val="1"/>
                      <c:pt idx="0">
                        <c:v>October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Overviews'!$C$36:$I$36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F4F-4D19-B9B1-0C93FD2E3B4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Overviews'!$A$37</c15:sqref>
                        </c15:formulaRef>
                      </c:ext>
                    </c:extLst>
                    <c:strCache>
                      <c:ptCount val="1"/>
                      <c:pt idx="0">
                        <c:v>November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Overviews'!$C$37:$I$37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F4F-4D19-B9B1-0C93FD2E3B4C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Overviews'!$A$38</c15:sqref>
                        </c15:formulaRef>
                      </c:ext>
                    </c:extLst>
                    <c:strCache>
                      <c:ptCount val="1"/>
                      <c:pt idx="0">
                        <c:v>December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Overviews'!$C$26:$I$26</c15:sqref>
                        </c15:formulaRef>
                      </c:ext>
                    </c:extLst>
                    <c:strCache>
                      <c:ptCount val="7"/>
                      <c:pt idx="0">
                        <c:v>All</c:v>
                      </c:pt>
                      <c:pt idx="1">
                        <c:v>30 Days</c:v>
                      </c:pt>
                      <c:pt idx="2">
                        <c:v>7 Days</c:v>
                      </c:pt>
                      <c:pt idx="3">
                        <c:v>14 Days</c:v>
                      </c:pt>
                      <c:pt idx="4">
                        <c:v>60 Days</c:v>
                      </c:pt>
                      <c:pt idx="5">
                        <c:v>90 Days</c:v>
                      </c:pt>
                      <c:pt idx="6">
                        <c:v>&gt;90 Days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Overviews'!$C$38:$I$38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F4F-4D19-B9B1-0C93FD2E3B4C}"/>
                  </c:ext>
                </c:extLst>
              </c15:ser>
            </c15:filteredBarSeries>
          </c:ext>
        </c:extLst>
      </c:barChart>
      <c:catAx>
        <c:axId val="162762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611168"/>
        <c:crosses val="autoZero"/>
        <c:auto val="1"/>
        <c:lblAlgn val="ctr"/>
        <c:lblOffset val="100"/>
        <c:noMultiLvlLbl val="0"/>
      </c:catAx>
      <c:valAx>
        <c:axId val="1627611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6255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Readmission Rate by Discharge Setting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94785349806854"/>
          <c:y val="0.12727844059126966"/>
          <c:w val="0.88473876081296754"/>
          <c:h val="0.6460134536163112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'Discharge Setting Details'!$K$9</c:f>
              <c:strCache>
                <c:ptCount val="1"/>
                <c:pt idx="0">
                  <c:v>Home with Self-Care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'Discharge Setting Details'!$A$10:$A$22</c15:sqref>
                  </c15:fullRef>
                </c:ext>
              </c:extLst>
              <c:f>'Discharge Setting Details'!$A$22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'Discharge Setting Details'!$K$10:$K$22</c15:sqref>
                  </c15:fullRef>
                </c:ext>
              </c:extLst>
              <c:f>'Discharge Setting Details'!$K$22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0-4339-B5AD-BA338F8CE7B4}"/>
            </c:ext>
          </c:extLst>
        </c:ser>
        <c:ser>
          <c:idx val="4"/>
          <c:order val="1"/>
          <c:tx>
            <c:strRef>
              <c:f>'Discharge Setting Details'!$L$9</c:f>
              <c:strCache>
                <c:ptCount val="1"/>
                <c:pt idx="0">
                  <c:v>Home with Homecare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'Discharge Setting Details'!$A$10:$A$22</c15:sqref>
                  </c15:fullRef>
                </c:ext>
              </c:extLst>
              <c:f>'Discharge Setting Details'!$A$22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'Discharge Setting Details'!$L$10:$L$22</c15:sqref>
                  </c15:fullRef>
                </c:ext>
              </c:extLst>
              <c:f>'Discharge Setting Details'!$L$22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F0-4339-B5AD-BA338F8CE7B4}"/>
            </c:ext>
          </c:extLst>
        </c:ser>
        <c:ser>
          <c:idx val="5"/>
          <c:order val="2"/>
          <c:tx>
            <c:strRef>
              <c:f>'Discharge Setting Details'!$M$9</c:f>
              <c:strCache>
                <c:ptCount val="1"/>
                <c:pt idx="0">
                  <c:v>SNF/Rehab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'Discharge Setting Details'!$A$10:$A$22</c15:sqref>
                  </c15:fullRef>
                </c:ext>
              </c:extLst>
              <c:f>'Discharge Setting Details'!$A$22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'Discharge Setting Details'!$M$10:$M$22</c15:sqref>
                  </c15:fullRef>
                </c:ext>
              </c:extLst>
              <c:f>'Discharge Setting Details'!$M$22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F0-4339-B5AD-BA338F8CE7B4}"/>
            </c:ext>
          </c:extLst>
        </c:ser>
        <c:ser>
          <c:idx val="0"/>
          <c:order val="3"/>
          <c:tx>
            <c:strRef>
              <c:f>'Discharge Setting Details'!$N$9</c:f>
              <c:strCache>
                <c:ptCount val="1"/>
                <c:pt idx="0">
                  <c:v>Against Medical Advice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'Discharge Setting Details'!$A$10:$A$22</c15:sqref>
                  </c15:fullRef>
                </c:ext>
              </c:extLst>
              <c:f>'Discharge Setting Details'!$A$22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'Discharge Setting Details'!$N$10:$N$22</c15:sqref>
                  </c15:fullRef>
                </c:ext>
              </c:extLst>
              <c:f>'Discharge Setting Details'!$N$22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D-469E-8092-2E9606D197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13907488"/>
        <c:axId val="1613902688"/>
      </c:barChart>
      <c:catAx>
        <c:axId val="16139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902688"/>
        <c:crosses val="autoZero"/>
        <c:auto val="1"/>
        <c:lblAlgn val="ctr"/>
        <c:lblOffset val="100"/>
        <c:noMultiLvlLbl val="0"/>
      </c:catAx>
      <c:valAx>
        <c:axId val="1613902688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90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33218404105408"/>
          <c:y val="0.83440776530001692"/>
          <c:w val="0.85366780524605823"/>
          <c:h val="6.00353019995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Days to Readmission</a:t>
            </a:r>
            <a:r>
              <a:rPr lang="en-US" baseline="0"/>
              <a:t> by Discharge Setting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'Discharge Setting Details'!$B$27:$B$30</c:f>
              <c:strCache>
                <c:ptCount val="4"/>
                <c:pt idx="0">
                  <c:v>Home with Self-Care</c:v>
                </c:pt>
                <c:pt idx="1">
                  <c:v>Home with Homecare</c:v>
                </c:pt>
                <c:pt idx="2">
                  <c:v>SNF/Rehab</c:v>
                </c:pt>
                <c:pt idx="3">
                  <c:v>Against Medical Advice</c:v>
                </c:pt>
              </c:strCache>
            </c:strRef>
          </c:cat>
          <c:val>
            <c:numRef>
              <c:f>'Discharge Setting Details'!$D$27:$D$30</c:f>
              <c:numCache>
                <c:formatCode>_(* #,##0.0_);_(* \(#,##0.0\);_(*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F-4057-9C62-72201C9A09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03302288"/>
        <c:axId val="1903309008"/>
      </c:barChart>
      <c:catAx>
        <c:axId val="1903302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309008"/>
        <c:crosses val="autoZero"/>
        <c:auto val="1"/>
        <c:lblAlgn val="ctr"/>
        <c:lblOffset val="100"/>
        <c:noMultiLvlLbl val="0"/>
      </c:catAx>
      <c:valAx>
        <c:axId val="1903309008"/>
        <c:scaling>
          <c:orientation val="minMax"/>
        </c:scaling>
        <c:delete val="0"/>
        <c:axPos val="b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30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/>
              <a:t>Sepsis Readmission Rates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10351328228315E-2"/>
          <c:y val="9.3647651350390687E-2"/>
          <c:w val="0.8452459552353192"/>
          <c:h val="0.65497087156377831"/>
        </c:manualLayout>
      </c:layout>
      <c:lineChart>
        <c:grouping val="standard"/>
        <c:varyColors val="0"/>
        <c:ser>
          <c:idx val="0"/>
          <c:order val="0"/>
          <c:tx>
            <c:strRef>
              <c:f>'Full Dashboard'!$B$9</c:f>
              <c:strCache>
                <c:ptCount val="1"/>
                <c:pt idx="0">
                  <c:v>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'Full Dashboard'!$A$10:$A$21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'Full Dashboard'!$B$10:$B$21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F-4367-9CD6-0394EB42DDA6}"/>
            </c:ext>
          </c:extLst>
        </c:ser>
        <c:ser>
          <c:idx val="1"/>
          <c:order val="1"/>
          <c:tx>
            <c:strRef>
              <c:f>'Full Dashboard'!$C$9</c:f>
              <c:strCache>
                <c:ptCount val="1"/>
                <c:pt idx="0">
                  <c:v>30 Days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'Full Dashboard'!$A$10:$A$21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  <c:extLst xmlns:c15="http://schemas.microsoft.com/office/drawing/2012/chart"/>
            </c:strRef>
          </c:cat>
          <c:val>
            <c:numRef>
              <c:f>'Full Dashboard'!$C$10:$C$21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C3F-4367-9CD6-0394EB42DDA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3989360"/>
        <c:axId val="205399272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'Full Dashboard'!$D$9</c15:sqref>
                        </c15:formulaRef>
                      </c:ext>
                    </c:extLst>
                    <c:strCache>
                      <c:ptCount val="1"/>
                      <c:pt idx="0">
                        <c:v>7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'Full Dashboard'!$A$10:$A$21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'Full Dashboard'!$D$10:$D$21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C3F-4367-9CD6-0394EB42DDA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Dashboard'!$E$9</c15:sqref>
                        </c15:formulaRef>
                      </c:ext>
                    </c:extLst>
                    <c:strCache>
                      <c:ptCount val="1"/>
                      <c:pt idx="0">
                        <c:v>14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Dashboard'!$E$10:$E$21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C3F-4367-9CD6-0394EB42DDA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Dashboard'!$F$9</c15:sqref>
                        </c15:formulaRef>
                      </c:ext>
                    </c:extLst>
                    <c:strCache>
                      <c:ptCount val="1"/>
                      <c:pt idx="0">
                        <c:v>60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Dashboard'!$F$10:$F$21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C3F-4367-9CD6-0394EB42DDA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Dashboard'!$G$9</c15:sqref>
                        </c15:formulaRef>
                      </c:ext>
                    </c:extLst>
                    <c:strCache>
                      <c:ptCount val="1"/>
                      <c:pt idx="0">
                        <c:v>90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Dashboard'!$G$10:$G$21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C3F-4367-9CD6-0394EB42DDA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Dashboard'!$H$9</c15:sqref>
                        </c15:formulaRef>
                      </c:ext>
                    </c:extLst>
                    <c:strCache>
                      <c:ptCount val="1"/>
                      <c:pt idx="0">
                        <c:v>&gt;90 Days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delete val="1"/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Dashboard'!$A$10:$A$21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Dashboard'!$H$10:$H$21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C3F-4367-9CD6-0394EB42DDA6}"/>
                  </c:ext>
                </c:extLst>
              </c15:ser>
            </c15:filteredLineSeries>
          </c:ext>
        </c:extLst>
      </c:lineChart>
      <c:catAx>
        <c:axId val="20539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992720"/>
        <c:crosses val="autoZero"/>
        <c:auto val="1"/>
        <c:lblAlgn val="ctr"/>
        <c:lblOffset val="100"/>
        <c:noMultiLvlLbl val="0"/>
      </c:catAx>
      <c:valAx>
        <c:axId val="2053992720"/>
        <c:scaling>
          <c:orientation val="minMax"/>
          <c:max val="1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98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727554472020201"/>
          <c:y val="0.87911615225997286"/>
          <c:w val="0.18518018848963252"/>
          <c:h val="5.8971542662936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Total Readmission Rate by Discharge Setting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32039888835704E-2"/>
          <c:y val="0.2245916114790287"/>
          <c:w val="0.88473876081296754"/>
          <c:h val="0.6460134536163112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'Full Dashboard'!$K$28</c:f>
              <c:strCache>
                <c:ptCount val="1"/>
                <c:pt idx="0">
                  <c:v>Home with Self-Care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'Full Dashboard'!$A$29:$A$41</c15:sqref>
                  </c15:fullRef>
                </c:ext>
              </c:extLst>
              <c:f>'Full Dashboard'!$A$41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'Full Dashboard'!$K$29:$K$41</c15:sqref>
                  </c15:fullRef>
                </c:ext>
              </c:extLst>
              <c:f>'Full Dashboard'!$K$41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DE-4C39-A372-6FCCC25C20C3}"/>
            </c:ext>
          </c:extLst>
        </c:ser>
        <c:ser>
          <c:idx val="4"/>
          <c:order val="1"/>
          <c:tx>
            <c:strRef>
              <c:f>'Full Dashboard'!$L$28</c:f>
              <c:strCache>
                <c:ptCount val="1"/>
                <c:pt idx="0">
                  <c:v>Home with Homecare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'Full Dashboard'!$A$29:$A$41</c15:sqref>
                  </c15:fullRef>
                </c:ext>
              </c:extLst>
              <c:f>'Full Dashboard'!$A$41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'Full Dashboard'!$L$29:$L$41</c15:sqref>
                  </c15:fullRef>
                </c:ext>
              </c:extLst>
              <c:f>'Full Dashboard'!$L$41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DE-4C39-A372-6FCCC25C20C3}"/>
            </c:ext>
          </c:extLst>
        </c:ser>
        <c:ser>
          <c:idx val="5"/>
          <c:order val="2"/>
          <c:tx>
            <c:strRef>
              <c:f>'Full Dashboard'!$M$28</c:f>
              <c:strCache>
                <c:ptCount val="1"/>
                <c:pt idx="0">
                  <c:v>SNF/Rehab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'Full Dashboard'!$A$29:$A$41</c15:sqref>
                  </c15:fullRef>
                </c:ext>
              </c:extLst>
              <c:f>'Full Dashboard'!$A$41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'Full Dashboard'!$M$29:$M$41</c15:sqref>
                  </c15:fullRef>
                </c:ext>
              </c:extLst>
              <c:f>'Full Dashboard'!$M$41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DE-4C39-A372-6FCCC25C20C3}"/>
            </c:ext>
          </c:extLst>
        </c:ser>
        <c:ser>
          <c:idx val="0"/>
          <c:order val="3"/>
          <c:tx>
            <c:strRef>
              <c:f>'Full Dashboard'!$N$28</c:f>
              <c:strCache>
                <c:ptCount val="1"/>
                <c:pt idx="0">
                  <c:v>Against Medical Advice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'Full Dashboard'!$A$29:$A$41</c15:sqref>
                  </c15:fullRef>
                </c:ext>
              </c:extLst>
              <c:f>'Full Dashboard'!$A$41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'Full Dashboard'!$N$29:$N$41</c15:sqref>
                  </c15:fullRef>
                </c:ext>
              </c:extLst>
              <c:f>'Full Dashboard'!$N$41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0-48A5-A5BA-32A9B3D838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13907488"/>
        <c:axId val="1613902688"/>
      </c:barChart>
      <c:catAx>
        <c:axId val="16139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902688"/>
        <c:crosses val="autoZero"/>
        <c:auto val="1"/>
        <c:lblAlgn val="ctr"/>
        <c:lblOffset val="100"/>
        <c:noMultiLvlLbl val="0"/>
      </c:catAx>
      <c:valAx>
        <c:axId val="1613902688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90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Total Reamissions by Timeframe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395485439394432E-2"/>
          <c:y val="0.14191917968899859"/>
          <c:w val="0.79758629192379804"/>
          <c:h val="0.72230494068276319"/>
        </c:manualLayout>
      </c:layout>
      <c:barChart>
        <c:barDir val="col"/>
        <c:grouping val="clustered"/>
        <c:varyColors val="0"/>
        <c:ser>
          <c:idx val="12"/>
          <c:order val="12"/>
          <c:tx>
            <c:strRef>
              <c:f>'Full Dashboard'!$W$40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'Full Dashboard'!$X$26:$AE$27</c15:sqref>
                  </c15:fullRef>
                </c:ext>
              </c:extLst>
              <c:f>'Full Dashboard'!$Y$26:$AE$27</c:f>
              <c:multiLvlStrCache>
                <c:ptCount val="7"/>
                <c:lvl>
                  <c:pt idx="0">
                    <c:v>All</c:v>
                  </c:pt>
                  <c:pt idx="1">
                    <c:v>30 Days</c:v>
                  </c:pt>
                  <c:pt idx="2">
                    <c:v>7 Days</c:v>
                  </c:pt>
                  <c:pt idx="3">
                    <c:v>14 Days</c:v>
                  </c:pt>
                  <c:pt idx="4">
                    <c:v>60 Days</c:v>
                  </c:pt>
                  <c:pt idx="5">
                    <c:v>90 Days</c:v>
                  </c:pt>
                  <c:pt idx="6">
                    <c:v>&gt;90 Days</c:v>
                  </c:pt>
                </c:lvl>
                <c:lvl>
                  <c:pt idx="0">
                    <c:v>Count of Readmissions within 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'Full Dashboard'!$X$40:$AE$40</c15:sqref>
                  </c15:fullRef>
                </c:ext>
              </c:extLst>
              <c:f>'Full Dashboard'!$Y$40:$AE$40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D29-40B6-99E1-7D199CD09D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7347104"/>
        <c:axId val="1907347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'Full Dashboard'!$W$28</c15:sqref>
                        </c15:formulaRef>
                      </c:ext>
                    </c:extLst>
                    <c:strCache>
                      <c:ptCount val="1"/>
                      <c:pt idx="0">
                        <c:v>January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'Full Dashboard'!$X$28:$AE$28</c15:sqref>
                        </c15:fullRef>
                        <c15:formulaRef>
                          <c15:sqref>'Full Dashboard'!$Y$28:$AE$28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F39-406D-BC3D-B1985E81241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Dashboard'!$W$29</c15:sqref>
                        </c15:formulaRef>
                      </c:ext>
                    </c:extLst>
                    <c:strCache>
                      <c:ptCount val="1"/>
                      <c:pt idx="0">
                        <c:v>February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Dashboard'!$X$29:$AE$29</c15:sqref>
                        </c15:fullRef>
                        <c15:formulaRef>
                          <c15:sqref>'Full Dashboard'!$Y$29:$AE$29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D29-40B6-99E1-7D199CD09D6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Dashboard'!$W$30</c15:sqref>
                        </c15:formulaRef>
                      </c:ext>
                    </c:extLst>
                    <c:strCache>
                      <c:ptCount val="1"/>
                      <c:pt idx="0">
                        <c:v>March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Dashboard'!$X$30:$AE$30</c15:sqref>
                        </c15:fullRef>
                        <c15:formulaRef>
                          <c15:sqref>'Full Dashboard'!$Y$30:$AE$30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D29-40B6-99E1-7D199CD09D6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Dashboard'!$W$31</c15:sqref>
                        </c15:formulaRef>
                      </c:ext>
                    </c:extLst>
                    <c:strCache>
                      <c:ptCount val="1"/>
                      <c:pt idx="0">
                        <c:v>April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Dashboard'!$X$31:$AE$31</c15:sqref>
                        </c15:fullRef>
                        <c15:formulaRef>
                          <c15:sqref>'Full Dashboard'!$Y$31:$AE$31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D29-40B6-99E1-7D199CD09D6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Dashboard'!$W$32</c15:sqref>
                        </c15:formulaRef>
                      </c:ext>
                    </c:extLst>
                    <c:strCache>
                      <c:ptCount val="1"/>
                      <c:pt idx="0">
                        <c:v>May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Dashboard'!$X$32:$AE$32</c15:sqref>
                        </c15:fullRef>
                        <c15:formulaRef>
                          <c15:sqref>'Full Dashboard'!$Y$32:$AE$32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D29-40B6-99E1-7D199CD09D6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Dashboard'!$W$33</c15:sqref>
                        </c15:formulaRef>
                      </c:ext>
                    </c:extLst>
                    <c:strCache>
                      <c:ptCount val="1"/>
                      <c:pt idx="0">
                        <c:v>June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Dashboard'!$X$33:$AE$33</c15:sqref>
                        </c15:fullRef>
                        <c15:formulaRef>
                          <c15:sqref>'Full Dashboard'!$Y$33:$AE$33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D29-40B6-99E1-7D199CD09D6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Dashboard'!$W$34</c15:sqref>
                        </c15:formulaRef>
                      </c:ext>
                    </c:extLst>
                    <c:strCache>
                      <c:ptCount val="1"/>
                      <c:pt idx="0">
                        <c:v>July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Dashboard'!$X$34:$AE$34</c15:sqref>
                        </c15:fullRef>
                        <c15:formulaRef>
                          <c15:sqref>'Full Dashboard'!$Y$34:$AE$34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D29-40B6-99E1-7D199CD09D6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Dashboard'!$W$35</c15:sqref>
                        </c15:formulaRef>
                      </c:ext>
                    </c:extLst>
                    <c:strCache>
                      <c:ptCount val="1"/>
                      <c:pt idx="0">
                        <c:v>August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Dashboard'!$X$35:$AE$35</c15:sqref>
                        </c15:fullRef>
                        <c15:formulaRef>
                          <c15:sqref>'Full Dashboard'!$Y$35:$AE$35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D29-40B6-99E1-7D199CD09D6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Dashboard'!$W$36</c15:sqref>
                        </c15:formulaRef>
                      </c:ext>
                    </c:extLst>
                    <c:strCache>
                      <c:ptCount val="1"/>
                      <c:pt idx="0">
                        <c:v>September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Dashboard'!$X$36:$AE$36</c15:sqref>
                        </c15:fullRef>
                        <c15:formulaRef>
                          <c15:sqref>'Full Dashboard'!$Y$36:$AE$36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D29-40B6-99E1-7D199CD09D6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Dashboard'!$W$37</c15:sqref>
                        </c15:formulaRef>
                      </c:ext>
                    </c:extLst>
                    <c:strCache>
                      <c:ptCount val="1"/>
                      <c:pt idx="0">
                        <c:v>October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Dashboard'!$X$37:$AE$37</c15:sqref>
                        </c15:fullRef>
                        <c15:formulaRef>
                          <c15:sqref>'Full Dashboard'!$Y$37:$AE$37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D29-40B6-99E1-7D199CD09D6E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Dashboard'!$W$38</c15:sqref>
                        </c15:formulaRef>
                      </c:ext>
                    </c:extLst>
                    <c:strCache>
                      <c:ptCount val="1"/>
                      <c:pt idx="0">
                        <c:v>November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Dashboard'!$X$38:$AE$38</c15:sqref>
                        </c15:fullRef>
                        <c15:formulaRef>
                          <c15:sqref>'Full Dashboard'!$Y$38:$AE$38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D29-40B6-99E1-7D199CD09D6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'Full Dashboard'!$W$39</c15:sqref>
                        </c15:formulaRef>
                      </c:ext>
                    </c:extLst>
                    <c:strCache>
                      <c:ptCount val="1"/>
                      <c:pt idx="0">
                        <c:v>December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'Full Dashboard'!$X$26:$AE$27</c15:sqref>
                        </c15:fullRef>
                        <c15:formulaRef>
                          <c15:sqref>'Full Dashboard'!$Y$26:$AE$27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All</c:v>
                        </c:pt>
                        <c:pt idx="1">
                          <c:v>30 Days</c:v>
                        </c:pt>
                        <c:pt idx="2">
                          <c:v>7 Days</c:v>
                        </c:pt>
                        <c:pt idx="3">
                          <c:v>14 Days</c:v>
                        </c:pt>
                        <c:pt idx="4">
                          <c:v>60 Days</c:v>
                        </c:pt>
                        <c:pt idx="5">
                          <c:v>90 Days</c:v>
                        </c:pt>
                        <c:pt idx="6">
                          <c:v>&gt;90 Days</c:v>
                        </c:pt>
                      </c:lvl>
                      <c:lvl>
                        <c:pt idx="0">
                          <c:v>Count of Readmissions within 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'Full Dashboard'!$X$39:$AE$39</c15:sqref>
                        </c15:fullRef>
                        <c15:formulaRef>
                          <c15:sqref>'Full Dashboard'!$Y$39:$AE$39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D29-40B6-99E1-7D199CD09D6E}"/>
                  </c:ext>
                </c:extLst>
              </c15:ser>
            </c15:filteredBarSeries>
          </c:ext>
        </c:extLst>
      </c:barChart>
      <c:catAx>
        <c:axId val="190734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7347584"/>
        <c:crosses val="autoZero"/>
        <c:auto val="1"/>
        <c:lblAlgn val="ctr"/>
        <c:lblOffset val="100"/>
        <c:noMultiLvlLbl val="0"/>
      </c:catAx>
      <c:valAx>
        <c:axId val="1907347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73471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Primary Care Appoinment within 7 Days of Discharge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'Full Dashboard'!$AN$9</c:f>
              <c:strCache>
                <c:ptCount val="1"/>
                <c:pt idx="0">
                  <c:v>PCP Appointment within 7 Days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3A-4C72-BDCC-94F6917FBA1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3A-4C72-BDCC-94F6917FBA1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3A-4C72-BDCC-94F6917FBA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'Full Dashboard'!$AL$10:$AL$12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'Full Dashboard'!$AN$10:$AN$12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6A-4179-8123-F5D85360F27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  <c:extLst/>
  </c:chart>
  <c:spPr>
    <a:solidFill>
      <a:schemeClr val="bg1"/>
    </a:solidFill>
    <a:ln w="1270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Circle-Back Phone Call within SNF/Rehab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'Full Dashboard'!$AO$9</c:f>
              <c:strCache>
                <c:ptCount val="1"/>
                <c:pt idx="0">
                  <c:v>Phone Call with SNF/Rehab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C9-427D-8284-AC6D4C50410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C9-427D-8284-AC6D4C50410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C9-427D-8284-AC6D4C5041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'Full Dashboard'!$AL$10:$AL$12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'Full Dashboard'!$AO$10:$AO$12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1-4E1A-9CC9-252EA09B418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  <c:extLst/>
  </c:chart>
  <c:spPr>
    <a:solidFill>
      <a:schemeClr val="bg1"/>
    </a:solidFill>
    <a:ln w="1270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7.xml"/><Relationship Id="rId7" Type="http://schemas.openxmlformats.org/officeDocument/2006/relationships/chart" Target="../charts/chart10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19</xdr:col>
      <xdr:colOff>713858</xdr:colOff>
      <xdr:row>52</xdr:row>
      <xdr:rowOff>151143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90168C98-19C9-6ED4-DD60-B09165F575E2}"/>
            </a:ext>
          </a:extLst>
        </xdr:cNvPr>
        <xdr:cNvGrpSpPr>
          <a:grpSpLocks noChangeAspect="1"/>
        </xdr:cNvGrpSpPr>
      </xdr:nvGrpSpPr>
      <xdr:grpSpPr>
        <a:xfrm>
          <a:off x="0" y="0"/>
          <a:ext cx="15191858" cy="10057143"/>
          <a:chOff x="0" y="0"/>
          <a:chExt cx="15191858" cy="1005714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E8F73AE-3D2C-6F4B-6061-8DB95EEF4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771429" cy="10057143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970C56B-FB2A-FB0D-E613-803C2E9E9E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20429" y="0"/>
            <a:ext cx="7771429" cy="1005714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0</xdr:rowOff>
    </xdr:from>
    <xdr:to>
      <xdr:col>6</xdr:col>
      <xdr:colOff>200025</xdr:colOff>
      <xdr:row>4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27345C-2065-46A6-BD9C-75C9328C9625}"/>
            </a:ext>
          </a:extLst>
        </xdr:cNvPr>
        <xdr:cNvSpPr txBox="1"/>
      </xdr:nvSpPr>
      <xdr:spPr>
        <a:xfrm>
          <a:off x="1914525" y="0"/>
          <a:ext cx="67246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3200">
              <a:latin typeface="+mj-lt"/>
            </a:rPr>
            <a:t>Sepsis</a:t>
          </a:r>
          <a:r>
            <a:rPr lang="en-US" sz="3200" baseline="0">
              <a:latin typeface="+mj-lt"/>
            </a:rPr>
            <a:t> Readmission Tracker Tool</a:t>
          </a:r>
          <a:endParaRPr lang="en-US" sz="3200"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86688</xdr:colOff>
      <xdr:row>4</xdr:row>
      <xdr:rowOff>73660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DC78C0-4A17-47B0-8B00-E6C7C5C54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963" cy="873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691129</xdr:colOff>
      <xdr:row>6</xdr:row>
      <xdr:rowOff>36400</xdr:rowOff>
    </xdr:from>
    <xdr:to>
      <xdr:col>20</xdr:col>
      <xdr:colOff>618444</xdr:colOff>
      <xdr:row>21</xdr:row>
      <xdr:rowOff>75293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9B5F05-D9F0-467B-92EF-D942F16D6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76199</xdr:colOff>
      <xdr:row>0</xdr:row>
      <xdr:rowOff>19050</xdr:rowOff>
    </xdr:from>
    <xdr:to>
      <xdr:col>14</xdr:col>
      <xdr:colOff>463549</xdr:colOff>
      <xdr:row>4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C841875-521D-4BF6-BA78-E58AF02BD59F}"/>
            </a:ext>
          </a:extLst>
        </xdr:cNvPr>
        <xdr:cNvSpPr txBox="1"/>
      </xdr:nvSpPr>
      <xdr:spPr>
        <a:xfrm>
          <a:off x="1952624" y="19050"/>
          <a:ext cx="685800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3200">
              <a:latin typeface="+mj-lt"/>
            </a:rPr>
            <a:t>Sepsis</a:t>
          </a:r>
          <a:r>
            <a:rPr lang="en-US" sz="3200" baseline="0">
              <a:latin typeface="+mj-lt"/>
            </a:rPr>
            <a:t> Readmission Tracker Tool</a:t>
          </a:r>
          <a:endParaRPr lang="en-US" sz="3200">
            <a:latin typeface="+mj-lt"/>
          </a:endParaRPr>
        </a:p>
      </xdr:txBody>
    </xdr:sp>
    <xdr:clientData/>
  </xdr:twoCellAnchor>
  <xdr:twoCellAnchor editAs="oneCell">
    <xdr:from>
      <xdr:col>0</xdr:col>
      <xdr:colOff>6</xdr:colOff>
      <xdr:row>0</xdr:row>
      <xdr:rowOff>0</xdr:rowOff>
    </xdr:from>
    <xdr:to>
      <xdr:col>1</xdr:col>
      <xdr:colOff>1137620</xdr:colOff>
      <xdr:row>4</xdr:row>
      <xdr:rowOff>64135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8EC588-2A1D-4BD2-A07A-A7EF32A4D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838154" cy="829310"/>
        </a:xfrm>
        <a:prstGeom prst="rect">
          <a:avLst/>
        </a:prstGeom>
      </xdr:spPr>
    </xdr:pic>
    <xdr:clientData/>
  </xdr:twoCellAnchor>
  <xdr:twoCellAnchor>
    <xdr:from>
      <xdr:col>10</xdr:col>
      <xdr:colOff>149225</xdr:colOff>
      <xdr:row>24</xdr:row>
      <xdr:rowOff>11906</xdr:rowOff>
    </xdr:from>
    <xdr:to>
      <xdr:col>19</xdr:col>
      <xdr:colOff>360362</xdr:colOff>
      <xdr:row>39</xdr:row>
      <xdr:rowOff>53975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35A6E50-D774-71EF-83BF-0E09DA7E8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595313</xdr:colOff>
      <xdr:row>7</xdr:row>
      <xdr:rowOff>11907</xdr:rowOff>
    </xdr:from>
    <xdr:to>
      <xdr:col>24</xdr:col>
      <xdr:colOff>367507</xdr:colOff>
      <xdr:row>21</xdr:row>
      <xdr:rowOff>201770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0F9D94-0563-414B-9340-975303609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22905</xdr:colOff>
      <xdr:row>0</xdr:row>
      <xdr:rowOff>0</xdr:rowOff>
    </xdr:from>
    <xdr:to>
      <xdr:col>15</xdr:col>
      <xdr:colOff>272823</xdr:colOff>
      <xdr:row>4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EB99BC2-58D8-4485-B37E-961366F251C3}"/>
            </a:ext>
          </a:extLst>
        </xdr:cNvPr>
        <xdr:cNvSpPr txBox="1"/>
      </xdr:nvSpPr>
      <xdr:spPr>
        <a:xfrm>
          <a:off x="2106499" y="0"/>
          <a:ext cx="6917418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3200">
              <a:latin typeface="+mj-lt"/>
            </a:rPr>
            <a:t>Sepsis</a:t>
          </a:r>
          <a:r>
            <a:rPr lang="en-US" sz="3200" baseline="0">
              <a:latin typeface="+mj-lt"/>
            </a:rPr>
            <a:t> Readmission Tracker Tool</a:t>
          </a:r>
          <a:endParaRPr lang="en-US" sz="3200"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429588</xdr:colOff>
      <xdr:row>4</xdr:row>
      <xdr:rowOff>64135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49F1783-2D2D-44FA-834B-1431F7DE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43257" cy="829310"/>
        </a:xfrm>
        <a:prstGeom prst="rect">
          <a:avLst/>
        </a:prstGeom>
      </xdr:spPr>
    </xdr:pic>
    <xdr:clientData/>
  </xdr:twoCellAnchor>
  <xdr:twoCellAnchor>
    <xdr:from>
      <xdr:col>7</xdr:col>
      <xdr:colOff>542129</xdr:colOff>
      <xdr:row>23</xdr:row>
      <xdr:rowOff>47624</xdr:rowOff>
    </xdr:from>
    <xdr:to>
      <xdr:col>16</xdr:col>
      <xdr:colOff>404812</xdr:colOff>
      <xdr:row>30</xdr:row>
      <xdr:rowOff>166687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7BBEC9E-90D3-E931-4D11-134216CDE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299584</xdr:colOff>
      <xdr:row>7</xdr:row>
      <xdr:rowOff>83571</xdr:rowOff>
    </xdr:from>
    <xdr:to>
      <xdr:col>19</xdr:col>
      <xdr:colOff>552790</xdr:colOff>
      <xdr:row>22</xdr:row>
      <xdr:rowOff>136071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F93E2E-301F-8035-ADF7-408E29D82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318974</xdr:colOff>
      <xdr:row>26</xdr:row>
      <xdr:rowOff>4083</xdr:rowOff>
    </xdr:from>
    <xdr:to>
      <xdr:col>21</xdr:col>
      <xdr:colOff>842847</xdr:colOff>
      <xdr:row>40</xdr:row>
      <xdr:rowOff>158183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9654B2-96E2-2CD2-9B93-BE69FD70B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20</xdr:col>
      <xdr:colOff>544285</xdr:colOff>
      <xdr:row>7</xdr:row>
      <xdr:rowOff>179614</xdr:rowOff>
    </xdr:from>
    <xdr:to>
      <xdr:col>29</xdr:col>
      <xdr:colOff>3174</xdr:colOff>
      <xdr:row>23</xdr:row>
      <xdr:rowOff>4082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251AC4-2710-07B9-D90A-46A9B8EB3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3</xdr:col>
      <xdr:colOff>76199</xdr:colOff>
      <xdr:row>0</xdr:row>
      <xdr:rowOff>19050</xdr:rowOff>
    </xdr:from>
    <xdr:to>
      <xdr:col>14</xdr:col>
      <xdr:colOff>463549</xdr:colOff>
      <xdr:row>4</xdr:row>
      <xdr:rowOff>57150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25036C8-69AA-456A-8121-244F9D8C5152}"/>
            </a:ext>
          </a:extLst>
        </xdr:cNvPr>
        <xdr:cNvSpPr txBox="1"/>
      </xdr:nvSpPr>
      <xdr:spPr>
        <a:xfrm>
          <a:off x="1952624" y="19050"/>
          <a:ext cx="6854825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3200">
              <a:latin typeface="+mj-lt"/>
            </a:rPr>
            <a:t>Sepsis</a:t>
          </a:r>
          <a:r>
            <a:rPr lang="en-US" sz="3200" baseline="0">
              <a:latin typeface="+mj-lt"/>
            </a:rPr>
            <a:t> Readmission Tracker Tool</a:t>
          </a:r>
          <a:endParaRPr lang="en-US" sz="3200">
            <a:latin typeface="+mj-lt"/>
          </a:endParaRPr>
        </a:p>
      </xdr:txBody>
    </xdr:sp>
    <xdr:clientData/>
  </xdr:twoCellAnchor>
  <xdr:twoCellAnchor editAs="oneCell">
    <xdr:from>
      <xdr:col>0</xdr:col>
      <xdr:colOff>6</xdr:colOff>
      <xdr:row>0</xdr:row>
      <xdr:rowOff>0</xdr:rowOff>
    </xdr:from>
    <xdr:to>
      <xdr:col>2</xdr:col>
      <xdr:colOff>270617</xdr:colOff>
      <xdr:row>4</xdr:row>
      <xdr:rowOff>67310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A1C3C8E-16FB-13B2-9C15-F3F3D0707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844504" cy="822960"/>
        </a:xfrm>
        <a:prstGeom prst="rect">
          <a:avLst/>
        </a:prstGeom>
      </xdr:spPr>
    </xdr:pic>
    <xdr:clientData/>
  </xdr:twoCellAnchor>
  <xdr:twoCellAnchor>
    <xdr:from>
      <xdr:col>31</xdr:col>
      <xdr:colOff>220435</xdr:colOff>
      <xdr:row>19</xdr:row>
      <xdr:rowOff>74840</xdr:rowOff>
    </xdr:from>
    <xdr:to>
      <xdr:col>42</xdr:col>
      <xdr:colOff>163285</xdr:colOff>
      <xdr:row>30</xdr:row>
      <xdr:rowOff>151041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313E033-A9AD-47DC-B737-77615373A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31</xdr:col>
      <xdr:colOff>228600</xdr:colOff>
      <xdr:row>31</xdr:row>
      <xdr:rowOff>202746</xdr:rowOff>
    </xdr:from>
    <xdr:to>
      <xdr:col>42</xdr:col>
      <xdr:colOff>190500</xdr:colOff>
      <xdr:row>46</xdr:row>
      <xdr:rowOff>62139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E501B57-E989-43D7-999E-245FB741F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31</xdr:col>
      <xdr:colOff>136071</xdr:colOff>
      <xdr:row>6</xdr:row>
      <xdr:rowOff>122463</xdr:rowOff>
    </xdr:from>
    <xdr:to>
      <xdr:col>42</xdr:col>
      <xdr:colOff>81643</xdr:colOff>
      <xdr:row>17</xdr:row>
      <xdr:rowOff>198663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87459F7E-FC66-49C6-AA22-8447DFF11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5</xdr:col>
      <xdr:colOff>612321</xdr:colOff>
      <xdr:row>42</xdr:row>
      <xdr:rowOff>176893</xdr:rowOff>
    </xdr:from>
    <xdr:to>
      <xdr:col>17</xdr:col>
      <xdr:colOff>68036</xdr:colOff>
      <xdr:row>49</xdr:row>
      <xdr:rowOff>163284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05C1FF-6365-447B-89A0-AD8624560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493C1C-A8D9-4089-9622-9706BE934E95}" name="Table1" displayName="Table1" ref="A8:AG508" totalsRowShown="0" headerRowDxfId="36" dataDxfId="34" headerRowBorderDxfId="35" tableBorderDxfId="33">
  <autoFilter ref="A8:AG508" xr:uid="{35493C1C-A8D9-4089-9622-9706BE934E95}"/>
  <tableColumns count="33">
    <tableColumn id="1" xr3:uid="{6DC8D772-0FBB-4255-AF7A-4A933D3E4A51}" name="Row ID" dataDxfId="32"/>
    <tableColumn id="2" xr3:uid="{8F123F22-A0B2-4F96-8347-674E4350775A}" name="Patient Identifier" dataDxfId="31"/>
    <tableColumn id="3" xr3:uid="{D6DF78C7-16BB-40D4-B561-555CE27A2950}" name="Patient First Name" dataDxfId="30"/>
    <tableColumn id="4" xr3:uid="{AB4420C9-DEC9-4AF6-9188-77B933CB974A}" name="Patient Last Name" dataDxfId="29"/>
    <tableColumn id="5" xr3:uid="{4326D956-0CD1-499B-98A6-29793538D3C0}" name="Index Admission Sepsis Code" dataDxfId="28"/>
    <tableColumn id="6" xr3:uid="{16232CF7-C29A-4ACB-B3A5-D282DBDAB76F}" name="Date of Hospital Discharge" dataDxfId="27"/>
    <tableColumn id="7" xr3:uid="{DD05773E-174E-400A-A713-354C44ED96FA}" name="Discharge Status" dataDxfId="26"/>
    <tableColumn id="8" xr3:uid="{456F2D0F-B3A5-4863-A77A-04AC3DE8C871}" name="Count of Emergency or Observation Bed Stay Visits" dataDxfId="25"/>
    <tableColumn id="9" xr3:uid="{705CB0FE-C1BF-4A86-9681-1EF0CEC6ECBC}" name="Unplanned Readmission Date" dataDxfId="24"/>
    <tableColumn id="10" xr3:uid="{80B2B912-7904-41A3-86B5-F05233EBE6B4}" name="Primary Readmission Code or Diagnosis" dataDxfId="23"/>
    <tableColumn id="11" xr3:uid="{A4330727-6531-48B2-9EC7-63F7382DED15}" name="Follow-Up Phone Contact with Patient/Caregiver within 48 Hours of Discharge?" dataDxfId="22"/>
    <tableColumn id="12" xr3:uid="{2D12AEC7-AEC3-473F-BAB3-2A2A6D954DD5}" name="PCP Appointment within 7 Days of Discharge?" dataDxfId="21"/>
    <tableColumn id="13" xr3:uid="{8F2C8463-8C3A-476B-AF76-71B9530DC365}" name="Circle-Back Call with SNF/Rehab after Discharge?" dataDxfId="20"/>
    <tableColumn id="17" xr3:uid="{E2658103-B0BF-46F2-B8C2-E6DF6D6D65F3}" name="Discharge" dataDxfId="19">
      <calculatedColumnFormula>IF(Table1[[#This Row],[Date of Hospital Discharge]]="","",1)</calculatedColumnFormula>
    </tableColumn>
    <tableColumn id="14" xr3:uid="{2DC57A87-DA18-4948-ABF5-790B6767257F}" name="Readmission" dataDxfId="18">
      <calculatedColumnFormula>IF(Table1[[#This Row],[Date of Hospital Discharge]]="","",IF(Table1[[#This Row],[Unplanned Readmission Date]]="",0,1))</calculatedColumnFormula>
    </tableColumn>
    <tableColumn id="15" xr3:uid="{7903CF6D-8D21-487C-83CE-35410AA4358F}" name="Days Between Admissions" dataDxfId="17">
      <calculatedColumnFormula>IF(Table1[[#This Row],[Readmission]]=1,Table1[[#This Row],[Unplanned Readmission Date]]-Table1[[#This Row],[Date of Hospital Discharge]],"")</calculatedColumnFormula>
    </tableColumn>
    <tableColumn id="16" xr3:uid="{35D9EFFF-CF8C-424A-BFD3-5A14545C4CE9}" name="Readmission Bucket" dataDxfId="16">
      <calculatedColumnFormula>IF(P9="","",VLOOKUP(P9,Validation!$F$4:$G$10,2,TRUE))</calculatedColumnFormula>
    </tableColumn>
    <tableColumn id="19" xr3:uid="{04135A70-751A-4A57-8CB6-15AF2AB69263}" name="Discharge Month" dataDxfId="15">
      <calculatedColumnFormula>IF(Table1[[#This Row],[Date of Hospital Discharge]]="","",TEXT(Table1[[#This Row],[Date of Hospital Discharge]],"mmmm"))</calculatedColumnFormula>
    </tableColumn>
    <tableColumn id="18" xr3:uid="{BBF5FF91-00B9-4D60-BD98-245D8014D1FC}" name="7D" dataDxfId="14">
      <calculatedColumnFormula>IF(Table1[[#This Row],[Date of Hospital Discharge]]="","",IF(Table1[[#This Row],[Days Between Admissions]]&lt;=7,1,0))</calculatedColumnFormula>
    </tableColumn>
    <tableColumn id="20" xr3:uid="{B654AAEF-CD90-4994-B5FF-3E0571068582}" name="14D" dataDxfId="13">
      <calculatedColumnFormula>IF(Table1[[#This Row],[Date of Hospital Discharge]]="","",IF(Table1[[#This Row],[Days Between Admissions]]&lt;=14,1,0))</calculatedColumnFormula>
    </tableColumn>
    <tableColumn id="21" xr3:uid="{48F9A1CE-C40C-46D5-B176-D60FF849A355}" name="30D" dataDxfId="12">
      <calculatedColumnFormula>IF(Table1[[#This Row],[Date of Hospital Discharge]]="","",IF(Table1[[#This Row],[Days Between Admissions]]&lt;=30,1,0))</calculatedColumnFormula>
    </tableColumn>
    <tableColumn id="22" xr3:uid="{CF2C12BD-45DF-45BF-911B-05AD856188B8}" name="60D" dataDxfId="11">
      <calculatedColumnFormula>IF(Table1[[#This Row],[Date of Hospital Discharge]]="","",IF(Table1[[#This Row],[Days Between Admissions]]&lt;=60,1,0))</calculatedColumnFormula>
    </tableColumn>
    <tableColumn id="23" xr3:uid="{011A5861-7A55-4415-8F6A-6F85B6DF3357}" name="90D" dataDxfId="10">
      <calculatedColumnFormula>IF(Table1[[#This Row],[Date of Hospital Discharge]]="","",IF(Table1[[#This Row],[Days Between Admissions]]&lt;=90,1,0))</calculatedColumnFormula>
    </tableColumn>
    <tableColumn id="24" xr3:uid="{8C0AF97D-8AC5-43CE-97DC-BB83FD851CDF}" name="&gt;90D" dataDxfId="9">
      <calculatedColumnFormula>IF(Table1[[#This Row],[Date of Hospital Discharge]]="","",IF(Table1[[#This Row],[Days Between Admissions]]="",0,IF(Table1[[#This Row],[Days Between Admissions]]&gt;90,1,0)))</calculatedColumnFormula>
    </tableColumn>
    <tableColumn id="25" xr3:uid="{6CE41039-C125-4032-BB53-1F74E60F8E2E}" name="Total Admits" dataDxfId="8">
      <calculatedColumnFormula>IF(Table1[[#This Row],[Date of Hospital Discharge]]="","",SUM(Table1[Discharge]))</calculatedColumnFormula>
    </tableColumn>
    <tableColumn id="26" xr3:uid="{3747813A-7EB4-4CEC-9230-0BA8572B9FAF}" name="Total Readmits" dataDxfId="7">
      <calculatedColumnFormula>IF(Table1[[#This Row],[Date of Hospital Discharge]]="","",SUM(Table1[Readmission]))</calculatedColumnFormula>
    </tableColumn>
    <tableColumn id="27" xr3:uid="{30AF2A28-B39C-46FF-8AE1-5A053AB1D704}" name="AdmitsMonthly" dataDxfId="6">
      <calculatedColumnFormula>IF(Table1[[#This Row],[Date of Hospital Discharge]]="","",VLOOKUP(Table1[[#This Row],[Discharge Month]],$AI$9:$AJ$20,2,FALSE))</calculatedColumnFormula>
    </tableColumn>
    <tableColumn id="28" xr3:uid="{A210F15D-E4D1-4D93-B22E-28374FB18B50}" name="7 Day Readmissions" dataDxfId="5">
      <calculatedColumnFormula>IF(Table1[[#This Row],[Date of Hospital Discharge]]="","",IF(Table1[[#This Row],[Readmission Bucket]]="Readmission within 7 days",1,0))</calculatedColumnFormula>
    </tableColumn>
    <tableColumn id="29" xr3:uid="{B736FFC2-EF81-4552-A8AD-E0316B1BFCBC}" name="14 Day Readmissions" dataDxfId="4">
      <calculatedColumnFormula>IF(Table1[[#This Row],[Date of Hospital Discharge]]="","",IF(Table1[[#This Row],[Readmission Bucket]]="Readmission within 14 days",1,0))</calculatedColumnFormula>
    </tableColumn>
    <tableColumn id="30" xr3:uid="{A7EAA0B7-9DB2-40AB-8BF7-D141C67C2519}" name="30 Day Redmissions" dataDxfId="3">
      <calculatedColumnFormula>IF(Table1[[#This Row],[Date of Hospital Discharge]]="","",IF(Table1[[#This Row],[Readmission Bucket]]="Readmission within 30 days",1,0))</calculatedColumnFormula>
    </tableColumn>
    <tableColumn id="31" xr3:uid="{DCA0EB68-ED9D-4DAC-8720-55540C942759}" name="60 Day Readmissions" dataDxfId="2">
      <calculatedColumnFormula>IF(Table1[[#This Row],[Date of Hospital Discharge]]="","",IF(Table1[[#This Row],[Readmission Bucket]]="Readmission within 60 days",1,0))</calculatedColumnFormula>
    </tableColumn>
    <tableColumn id="32" xr3:uid="{6CAB084E-975D-4BD2-8A7A-0305789E7F2D}" name="90 Day Readmissions" dataDxfId="1">
      <calculatedColumnFormula>IF(Table1[[#This Row],[Date of Hospital Discharge]]="","",IF(Table1[[#This Row],[Readmission Bucket]]="Readmission within 90 days",1,0))</calculatedColumnFormula>
    </tableColumn>
    <tableColumn id="33" xr3:uid="{1658FC51-E175-4BB4-A335-3AB193473F8E}" name="&gt;90 Day Readmissions" dataDxfId="0">
      <calculatedColumnFormula>IF(Table1[[#This Row],[Date of Hospital Discharge]]="","",IF(Table1[[#This Row],[Readmission Bucket]]="Readmission Greater than 90 Days",1,0))</calculatedColumnFormula>
    </tableColumn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Theme1">
  <a:themeElements>
    <a:clrScheme name="Custom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8465"/>
      </a:accent1>
      <a:accent2>
        <a:srgbClr val="0071CE"/>
      </a:accent2>
      <a:accent3>
        <a:srgbClr val="203162"/>
      </a:accent3>
      <a:accent4>
        <a:srgbClr val="781D7D"/>
      </a:accent4>
      <a:accent5>
        <a:srgbClr val="AA182C"/>
      </a:accent5>
      <a:accent6>
        <a:srgbClr val="BBAF58"/>
      </a:accent6>
      <a:hlink>
        <a:srgbClr val="0071CE"/>
      </a:hlink>
      <a:folHlink>
        <a:srgbClr val="781D7D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7351E-A384-4882-BDA3-1EB6A991B0A7}">
  <dimension ref="A1:E59"/>
  <sheetViews>
    <sheetView showGridLines="0" tabSelected="1" zoomScale="70" zoomScaleNormal="70" workbookViewId="0">
      <selection activeCell="Z42" sqref="Z42"/>
    </sheetView>
  </sheetViews>
  <sheetFormatPr defaultRowHeight="15" x14ac:dyDescent="0.4"/>
  <cols>
    <col min="3" max="3" width="9.23046875" customWidth="1"/>
  </cols>
  <sheetData>
    <row r="1" spans="1:3" x14ac:dyDescent="0.4">
      <c r="A1" s="33"/>
      <c r="B1" s="33"/>
      <c r="C1" s="33"/>
    </row>
    <row r="2" spans="1:3" x14ac:dyDescent="0.4">
      <c r="A2" s="33"/>
      <c r="B2" s="33"/>
      <c r="C2" s="33"/>
    </row>
    <row r="3" spans="1:3" x14ac:dyDescent="0.4">
      <c r="A3" s="33"/>
      <c r="B3" s="33"/>
      <c r="C3" s="33"/>
    </row>
    <row r="4" spans="1:3" x14ac:dyDescent="0.4">
      <c r="A4" s="33"/>
      <c r="B4" s="33"/>
      <c r="C4" s="33"/>
    </row>
    <row r="5" spans="1:3" x14ac:dyDescent="0.4">
      <c r="A5" s="33"/>
      <c r="B5" s="33"/>
      <c r="C5" s="33"/>
    </row>
    <row r="6" spans="1:3" x14ac:dyDescent="0.4">
      <c r="A6" s="33"/>
      <c r="B6" s="33"/>
      <c r="C6" s="33"/>
    </row>
    <row r="59" spans="1:5" ht="16" x14ac:dyDescent="0.4">
      <c r="A59" s="34"/>
      <c r="B59" s="33"/>
      <c r="C59" s="33"/>
      <c r="D59" s="33"/>
      <c r="E59" s="33"/>
    </row>
  </sheetData>
  <mergeCells count="2">
    <mergeCell ref="A1:C6"/>
    <mergeCell ref="A59:E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871F-E266-4246-A570-928ADEAA5DC6}">
  <dimension ref="A1:AJ508"/>
  <sheetViews>
    <sheetView showGridLines="0" zoomScale="90" zoomScaleNormal="90" workbookViewId="0">
      <selection activeCell="H9" sqref="H9"/>
    </sheetView>
  </sheetViews>
  <sheetFormatPr defaultColWidth="17.84375" defaultRowHeight="15" x14ac:dyDescent="0.4"/>
  <cols>
    <col min="1" max="1" width="5.53515625" style="8" customWidth="1"/>
    <col min="2" max="2" width="15.69140625" style="8" customWidth="1"/>
    <col min="3" max="3" width="17.07421875" style="8" customWidth="1"/>
    <col min="4" max="4" width="16.765625" style="8" customWidth="1"/>
    <col min="5" max="5" width="33.69140625" style="8" customWidth="1"/>
    <col min="6" max="6" width="15.3046875" style="13" customWidth="1"/>
    <col min="7" max="7" width="19.07421875" style="8" customWidth="1"/>
    <col min="8" max="8" width="17.69140625" style="14" customWidth="1"/>
    <col min="9" max="9" width="17" style="8" customWidth="1"/>
    <col min="10" max="10" width="20.07421875" style="8" customWidth="1"/>
    <col min="11" max="11" width="17.3046875" style="8" customWidth="1"/>
    <col min="12" max="12" width="16.23046875" style="8" customWidth="1"/>
    <col min="13" max="13" width="15.69140625" style="8" customWidth="1"/>
    <col min="14" max="14" width="25.69140625" style="6" hidden="1" customWidth="1"/>
    <col min="15" max="15" width="12.07421875" style="6" hidden="1" customWidth="1"/>
    <col min="16" max="16" width="13.23046875" style="6" hidden="1" customWidth="1"/>
    <col min="17" max="17" width="30.3046875" style="6" hidden="1" customWidth="1"/>
    <col min="18" max="18" width="15.69140625" style="6" hidden="1" customWidth="1"/>
    <col min="19" max="19" width="3.3046875" style="6" hidden="1" customWidth="1"/>
    <col min="20" max="23" width="4.23046875" style="6" hidden="1" customWidth="1"/>
    <col min="24" max="24" width="5.23046875" style="6" hidden="1" customWidth="1"/>
    <col min="25" max="25" width="11.69140625" style="6" hidden="1" customWidth="1"/>
    <col min="26" max="26" width="14" style="6" hidden="1" customWidth="1"/>
    <col min="27" max="33" width="14.07421875" style="6" hidden="1" customWidth="1"/>
    <col min="34" max="34" width="17.84375" style="6" hidden="1" customWidth="1"/>
    <col min="35" max="35" width="23.84375" style="6" hidden="1" customWidth="1"/>
    <col min="36" max="36" width="17.765625" style="6" hidden="1" customWidth="1"/>
    <col min="37" max="37" width="10.765625" style="8" customWidth="1"/>
    <col min="38" max="16384" width="17.84375" style="8"/>
  </cols>
  <sheetData>
    <row r="1" spans="1:36" x14ac:dyDescent="0.4">
      <c r="N1" s="5" t="s">
        <v>0</v>
      </c>
      <c r="O1" s="5"/>
      <c r="P1" s="5"/>
      <c r="Q1" s="5"/>
    </row>
    <row r="2" spans="1:36" x14ac:dyDescent="0.4">
      <c r="N2" s="5"/>
      <c r="O2" s="5"/>
      <c r="P2" s="5"/>
      <c r="Q2" s="5"/>
    </row>
    <row r="3" spans="1:36" x14ac:dyDescent="0.4">
      <c r="N3" s="5"/>
      <c r="O3" s="5"/>
      <c r="P3" s="5"/>
      <c r="Q3" s="5"/>
    </row>
    <row r="4" spans="1:36" x14ac:dyDescent="0.4">
      <c r="N4" s="5"/>
      <c r="O4" s="5"/>
      <c r="P4" s="5"/>
      <c r="Q4" s="5"/>
    </row>
    <row r="7" spans="1:36" x14ac:dyDescent="0.4">
      <c r="S7" s="36" t="s">
        <v>1</v>
      </c>
      <c r="T7" s="36"/>
      <c r="U7" s="36"/>
      <c r="V7" s="36"/>
      <c r="W7" s="36"/>
      <c r="X7" s="36"/>
      <c r="AB7" s="35" t="s">
        <v>2</v>
      </c>
      <c r="AC7" s="35"/>
      <c r="AD7" s="35"/>
      <c r="AE7" s="35"/>
      <c r="AF7" s="35"/>
      <c r="AG7" s="35"/>
    </row>
    <row r="8" spans="1:36" ht="77.5" customHeight="1" x14ac:dyDescent="0.4">
      <c r="A8" s="15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6" t="s">
        <v>8</v>
      </c>
      <c r="G8" s="15" t="s">
        <v>9</v>
      </c>
      <c r="H8" s="15" t="s">
        <v>10</v>
      </c>
      <c r="I8" s="16" t="s">
        <v>11</v>
      </c>
      <c r="J8" s="15" t="s">
        <v>12</v>
      </c>
      <c r="K8" s="15" t="s">
        <v>13</v>
      </c>
      <c r="L8" s="15" t="s">
        <v>14</v>
      </c>
      <c r="M8" s="15" t="s">
        <v>15</v>
      </c>
      <c r="N8" s="7" t="s">
        <v>16</v>
      </c>
      <c r="O8" s="7" t="s">
        <v>17</v>
      </c>
      <c r="P8" s="7" t="s">
        <v>18</v>
      </c>
      <c r="Q8" s="7" t="s">
        <v>19</v>
      </c>
      <c r="R8" s="7" t="s">
        <v>20</v>
      </c>
      <c r="S8" s="7" t="s">
        <v>21</v>
      </c>
      <c r="T8" s="7" t="s">
        <v>22</v>
      </c>
      <c r="U8" s="7" t="s">
        <v>23</v>
      </c>
      <c r="V8" s="7" t="s">
        <v>24</v>
      </c>
      <c r="W8" s="7" t="s">
        <v>25</v>
      </c>
      <c r="X8" s="7" t="s">
        <v>26</v>
      </c>
      <c r="Y8" s="7" t="s">
        <v>27</v>
      </c>
      <c r="Z8" s="7" t="s">
        <v>28</v>
      </c>
      <c r="AA8" s="7" t="s">
        <v>29</v>
      </c>
      <c r="AB8" s="7" t="s">
        <v>30</v>
      </c>
      <c r="AC8" s="7" t="s">
        <v>31</v>
      </c>
      <c r="AD8" s="7" t="s">
        <v>32</v>
      </c>
      <c r="AE8" s="7" t="s">
        <v>33</v>
      </c>
      <c r="AF8" s="7" t="s">
        <v>34</v>
      </c>
      <c r="AG8" s="7" t="s">
        <v>35</v>
      </c>
      <c r="AI8" s="17" t="s">
        <v>86</v>
      </c>
      <c r="AJ8" s="17" t="s">
        <v>134</v>
      </c>
    </row>
    <row r="9" spans="1:36" x14ac:dyDescent="0.4">
      <c r="A9" s="8">
        <v>1</v>
      </c>
      <c r="C9" s="9"/>
      <c r="F9" s="12"/>
      <c r="H9" s="10"/>
      <c r="I9" s="12"/>
      <c r="M9" s="32"/>
      <c r="N9" s="6" t="str">
        <f>IF(Table1[[#This Row],[Date of Hospital Discharge]]="","",1)</f>
        <v/>
      </c>
      <c r="O9" s="6" t="str">
        <f>IF(Table1[[#This Row],[Date of Hospital Discharge]]="","",IF(Table1[[#This Row],[Unplanned Readmission Date]]="",0,1))</f>
        <v/>
      </c>
      <c r="P9" s="6" t="str">
        <f>IF(Table1[[#This Row],[Readmission]]=1,Table1[[#This Row],[Unplanned Readmission Date]]-Table1[[#This Row],[Date of Hospital Discharge]],"")</f>
        <v/>
      </c>
      <c r="Q9" s="6" t="str">
        <f>IF(P9="","",VLOOKUP(P9,Validation!$F$4:$G$10,2,TRUE))</f>
        <v/>
      </c>
      <c r="R9" s="6" t="str">
        <f>IF(Table1[[#This Row],[Date of Hospital Discharge]]="","",TEXT(Table1[[#This Row],[Date of Hospital Discharge]],"mmmm"))</f>
        <v/>
      </c>
      <c r="S9" s="6" t="str">
        <f>IF(Table1[[#This Row],[Date of Hospital Discharge]]="","",IF(Table1[[#This Row],[Days Between Admissions]]&lt;=7,1,0))</f>
        <v/>
      </c>
      <c r="T9" s="6" t="str">
        <f>IF(Table1[[#This Row],[Date of Hospital Discharge]]="","",IF(Table1[[#This Row],[Days Between Admissions]]&lt;=14,1,0))</f>
        <v/>
      </c>
      <c r="U9" s="6" t="str">
        <f>IF(Table1[[#This Row],[Date of Hospital Discharge]]="","",IF(Table1[[#This Row],[Days Between Admissions]]&lt;=30,1,0))</f>
        <v/>
      </c>
      <c r="V9" s="6" t="str">
        <f>IF(Table1[[#This Row],[Date of Hospital Discharge]]="","",IF(Table1[[#This Row],[Days Between Admissions]]&lt;=60,1,0))</f>
        <v/>
      </c>
      <c r="W9" s="6" t="str">
        <f>IF(Table1[[#This Row],[Date of Hospital Discharge]]="","",IF(Table1[[#This Row],[Days Between Admissions]]&lt;=90,1,0))</f>
        <v/>
      </c>
      <c r="X9" s="6" t="str">
        <f>IF(Table1[[#This Row],[Date of Hospital Discharge]]="","",IF(Table1[[#This Row],[Days Between Admissions]]="",0,IF(Table1[[#This Row],[Days Between Admissions]]&gt;90,1,0)))</f>
        <v/>
      </c>
      <c r="Y9" s="6" t="str">
        <f>IF(Table1[[#This Row],[Date of Hospital Discharge]]="","",SUM(Table1[Discharge]))</f>
        <v/>
      </c>
      <c r="Z9" s="6" t="str">
        <f>IF(Table1[[#This Row],[Date of Hospital Discharge]]="","",SUM(Table1[Readmission]))</f>
        <v/>
      </c>
      <c r="AA9" s="6" t="str">
        <f>IF(Table1[[#This Row],[Date of Hospital Discharge]]="","",VLOOKUP(Table1[[#This Row],[Discharge Month]],$AI$9:$AJ$20,2,FALSE))</f>
        <v/>
      </c>
      <c r="AB9" s="6" t="str">
        <f>IF(Table1[[#This Row],[Date of Hospital Discharge]]="","",IF(Table1[[#This Row],[Readmission Bucket]]="Readmission within 7 days",1,0))</f>
        <v/>
      </c>
      <c r="AC9" s="6" t="str">
        <f>IF(Table1[[#This Row],[Date of Hospital Discharge]]="","",IF(Table1[[#This Row],[Readmission Bucket]]="Readmission within 14 days",1,0))</f>
        <v/>
      </c>
      <c r="AD9" s="6" t="str">
        <f>IF(Table1[[#This Row],[Date of Hospital Discharge]]="","",IF(Table1[[#This Row],[Readmission Bucket]]="Readmission within 30 days",1,0))</f>
        <v/>
      </c>
      <c r="AE9" s="6" t="str">
        <f>IF(Table1[[#This Row],[Date of Hospital Discharge]]="","",IF(Table1[[#This Row],[Readmission Bucket]]="Readmission within 60 days",1,0))</f>
        <v/>
      </c>
      <c r="AF9" s="6" t="str">
        <f>IF(Table1[[#This Row],[Date of Hospital Discharge]]="","",IF(Table1[[#This Row],[Readmission Bucket]]="Readmission within 90 days",1,0))</f>
        <v/>
      </c>
      <c r="AG9" s="6" t="str">
        <f>IF(Table1[[#This Row],[Date of Hospital Discharge]]="","",IF(Table1[[#This Row],[Readmission Bucket]]="Readmission Greater than 90 Days",1,0))</f>
        <v/>
      </c>
      <c r="AI9" s="17" t="s">
        <v>41</v>
      </c>
      <c r="AJ9" s="17">
        <f>SUMIF(Table1[Discharge Month],AI9,Table1[Discharge])</f>
        <v>0</v>
      </c>
    </row>
    <row r="10" spans="1:36" x14ac:dyDescent="0.4">
      <c r="A10" s="8">
        <v>2</v>
      </c>
      <c r="C10" s="9"/>
      <c r="F10" s="12"/>
      <c r="H10" s="10"/>
      <c r="I10" s="12"/>
      <c r="M10" s="11"/>
      <c r="N10" s="6" t="str">
        <f>IF(Table1[[#This Row],[Date of Hospital Discharge]]="","",1)</f>
        <v/>
      </c>
      <c r="O10" s="6" t="str">
        <f>IF(Table1[[#This Row],[Date of Hospital Discharge]]="","",IF(Table1[[#This Row],[Unplanned Readmission Date]]="",0,1))</f>
        <v/>
      </c>
      <c r="P10" s="6" t="str">
        <f>IF(Table1[[#This Row],[Readmission]]=1,Table1[[#This Row],[Unplanned Readmission Date]]-Table1[[#This Row],[Date of Hospital Discharge]],"")</f>
        <v/>
      </c>
      <c r="Q10" s="6" t="str">
        <f>IF(P10="","",VLOOKUP(P10,Validation!$F$4:$G$10,2,TRUE))</f>
        <v/>
      </c>
      <c r="R10" s="6" t="str">
        <f>IF(Table1[[#This Row],[Date of Hospital Discharge]]="","",TEXT(Table1[[#This Row],[Date of Hospital Discharge]],"mmmm"))</f>
        <v/>
      </c>
      <c r="S10" s="6" t="str">
        <f>IF(Table1[[#This Row],[Date of Hospital Discharge]]="","",IF(Table1[[#This Row],[Days Between Admissions]]&lt;=7,1,0))</f>
        <v/>
      </c>
      <c r="T10" s="6" t="str">
        <f>IF(Table1[[#This Row],[Date of Hospital Discharge]]="","",IF(Table1[[#This Row],[Days Between Admissions]]&lt;=14,1,0))</f>
        <v/>
      </c>
      <c r="U10" s="6" t="str">
        <f>IF(Table1[[#This Row],[Date of Hospital Discharge]]="","",IF(Table1[[#This Row],[Days Between Admissions]]&lt;=30,1,0))</f>
        <v/>
      </c>
      <c r="V10" s="6" t="str">
        <f>IF(Table1[[#This Row],[Date of Hospital Discharge]]="","",IF(Table1[[#This Row],[Days Between Admissions]]&lt;=60,1,0))</f>
        <v/>
      </c>
      <c r="W10" s="6" t="str">
        <f>IF(Table1[[#This Row],[Date of Hospital Discharge]]="","",IF(Table1[[#This Row],[Days Between Admissions]]&lt;=90,1,0))</f>
        <v/>
      </c>
      <c r="X10" s="6" t="str">
        <f>IF(Table1[[#This Row],[Date of Hospital Discharge]]="","",IF(Table1[[#This Row],[Days Between Admissions]]="",0,IF(Table1[[#This Row],[Days Between Admissions]]&gt;90,1,0)))</f>
        <v/>
      </c>
      <c r="Y10" s="6" t="str">
        <f>IF(Table1[[#This Row],[Date of Hospital Discharge]]="","",SUM(Table1[Discharge]))</f>
        <v/>
      </c>
      <c r="Z10" s="6" t="str">
        <f>IF(Table1[[#This Row],[Date of Hospital Discharge]]="","",SUM(Table1[Readmission]))</f>
        <v/>
      </c>
      <c r="AA10" s="6" t="str">
        <f>IF(Table1[[#This Row],[Date of Hospital Discharge]]="","",VLOOKUP(Table1[[#This Row],[Discharge Month]],$AI$9:$AJ$20,2,FALSE))</f>
        <v/>
      </c>
      <c r="AB10" s="6" t="str">
        <f>IF(Table1[[#This Row],[Date of Hospital Discharge]]="","",IF(Table1[[#This Row],[Readmission Bucket]]="Readmission within 7 days",1,0))</f>
        <v/>
      </c>
      <c r="AC10" s="6" t="str">
        <f>IF(Table1[[#This Row],[Date of Hospital Discharge]]="","",IF(Table1[[#This Row],[Readmission Bucket]]="Readmission within 14 days",1,0))</f>
        <v/>
      </c>
      <c r="AD10" s="6" t="str">
        <f>IF(Table1[[#This Row],[Date of Hospital Discharge]]="","",IF(Table1[[#This Row],[Readmission Bucket]]="Readmission within 30 days",1,0))</f>
        <v/>
      </c>
      <c r="AE10" s="6" t="str">
        <f>IF(Table1[[#This Row],[Date of Hospital Discharge]]="","",IF(Table1[[#This Row],[Readmission Bucket]]="Readmission within 60 days",1,0))</f>
        <v/>
      </c>
      <c r="AF10" s="6" t="str">
        <f>IF(Table1[[#This Row],[Date of Hospital Discharge]]="","",IF(Table1[[#This Row],[Readmission Bucket]]="Readmission within 90 days",1,0))</f>
        <v/>
      </c>
      <c r="AG10" s="6" t="str">
        <f>IF(Table1[[#This Row],[Date of Hospital Discharge]]="","",IF(Table1[[#This Row],[Readmission Bucket]]="Readmission Greater than 90 Days",1,0))</f>
        <v/>
      </c>
      <c r="AI10" s="17" t="s">
        <v>45</v>
      </c>
      <c r="AJ10" s="17">
        <f>SUMIF(Table1[Discharge Month],AI10,Table1[Discharge])</f>
        <v>0</v>
      </c>
    </row>
    <row r="11" spans="1:36" x14ac:dyDescent="0.4">
      <c r="A11" s="8">
        <v>3</v>
      </c>
      <c r="C11" s="9"/>
      <c r="F11" s="12"/>
      <c r="H11" s="10"/>
      <c r="I11" s="12"/>
      <c r="M11" s="11"/>
      <c r="N11" s="6" t="str">
        <f>IF(Table1[[#This Row],[Date of Hospital Discharge]]="","",1)</f>
        <v/>
      </c>
      <c r="O11" s="6" t="str">
        <f>IF(Table1[[#This Row],[Date of Hospital Discharge]]="","",IF(Table1[[#This Row],[Unplanned Readmission Date]]="",0,1))</f>
        <v/>
      </c>
      <c r="P11" s="6" t="str">
        <f>IF(Table1[[#This Row],[Readmission]]=1,Table1[[#This Row],[Unplanned Readmission Date]]-Table1[[#This Row],[Date of Hospital Discharge]],"")</f>
        <v/>
      </c>
      <c r="Q11" s="6" t="str">
        <f>IF(P11="","",VLOOKUP(P11,Validation!$F$4:$G$10,2,TRUE))</f>
        <v/>
      </c>
      <c r="R11" s="6" t="str">
        <f>IF(Table1[[#This Row],[Date of Hospital Discharge]]="","",TEXT(Table1[[#This Row],[Date of Hospital Discharge]],"mmmm"))</f>
        <v/>
      </c>
      <c r="S11" s="6" t="str">
        <f>IF(Table1[[#This Row],[Date of Hospital Discharge]]="","",IF(Table1[[#This Row],[Days Between Admissions]]&lt;=7,1,0))</f>
        <v/>
      </c>
      <c r="T11" s="6" t="str">
        <f>IF(Table1[[#This Row],[Date of Hospital Discharge]]="","",IF(Table1[[#This Row],[Days Between Admissions]]&lt;=14,1,0))</f>
        <v/>
      </c>
      <c r="U11" s="6" t="str">
        <f>IF(Table1[[#This Row],[Date of Hospital Discharge]]="","",IF(Table1[[#This Row],[Days Between Admissions]]&lt;=30,1,0))</f>
        <v/>
      </c>
      <c r="V11" s="6" t="str">
        <f>IF(Table1[[#This Row],[Date of Hospital Discharge]]="","",IF(Table1[[#This Row],[Days Between Admissions]]&lt;=60,1,0))</f>
        <v/>
      </c>
      <c r="W11" s="6" t="str">
        <f>IF(Table1[[#This Row],[Date of Hospital Discharge]]="","",IF(Table1[[#This Row],[Days Between Admissions]]&lt;=90,1,0))</f>
        <v/>
      </c>
      <c r="X11" s="6" t="str">
        <f>IF(Table1[[#This Row],[Date of Hospital Discharge]]="","",IF(Table1[[#This Row],[Days Between Admissions]]="",0,IF(Table1[[#This Row],[Days Between Admissions]]&gt;90,1,0)))</f>
        <v/>
      </c>
      <c r="Y11" s="6" t="str">
        <f>IF(Table1[[#This Row],[Date of Hospital Discharge]]="","",SUM(Table1[Discharge]))</f>
        <v/>
      </c>
      <c r="Z11" s="6" t="str">
        <f>IF(Table1[[#This Row],[Date of Hospital Discharge]]="","",SUM(Table1[Readmission]))</f>
        <v/>
      </c>
      <c r="AA11" s="6" t="str">
        <f>IF(Table1[[#This Row],[Date of Hospital Discharge]]="","",VLOOKUP(Table1[[#This Row],[Discharge Month]],$AI$9:$AJ$20,2,FALSE))</f>
        <v/>
      </c>
      <c r="AB11" s="6" t="str">
        <f>IF(Table1[[#This Row],[Date of Hospital Discharge]]="","",IF(Table1[[#This Row],[Readmission Bucket]]="Readmission within 7 days",1,0))</f>
        <v/>
      </c>
      <c r="AC11" s="6" t="str">
        <f>IF(Table1[[#This Row],[Date of Hospital Discharge]]="","",IF(Table1[[#This Row],[Readmission Bucket]]="Readmission within 14 days",1,0))</f>
        <v/>
      </c>
      <c r="AD11" s="6" t="str">
        <f>IF(Table1[[#This Row],[Date of Hospital Discharge]]="","",IF(Table1[[#This Row],[Readmission Bucket]]="Readmission within 30 days",1,0))</f>
        <v/>
      </c>
      <c r="AE11" s="6" t="str">
        <f>IF(Table1[[#This Row],[Date of Hospital Discharge]]="","",IF(Table1[[#This Row],[Readmission Bucket]]="Readmission within 60 days",1,0))</f>
        <v/>
      </c>
      <c r="AF11" s="6" t="str">
        <f>IF(Table1[[#This Row],[Date of Hospital Discharge]]="","",IF(Table1[[#This Row],[Readmission Bucket]]="Readmission within 90 days",1,0))</f>
        <v/>
      </c>
      <c r="AG11" s="6" t="str">
        <f>IF(Table1[[#This Row],[Date of Hospital Discharge]]="","",IF(Table1[[#This Row],[Readmission Bucket]]="Readmission Greater than 90 Days",1,0))</f>
        <v/>
      </c>
      <c r="AI11" s="17" t="s">
        <v>54</v>
      </c>
      <c r="AJ11" s="17">
        <f>SUMIF(Table1[Discharge Month],AI11,Table1[Discharge])</f>
        <v>0</v>
      </c>
    </row>
    <row r="12" spans="1:36" x14ac:dyDescent="0.4">
      <c r="A12" s="8">
        <v>4</v>
      </c>
      <c r="C12" s="9"/>
      <c r="F12" s="12"/>
      <c r="H12" s="10"/>
      <c r="I12" s="12"/>
      <c r="M12" s="11"/>
      <c r="N12" s="6" t="str">
        <f>IF(Table1[[#This Row],[Date of Hospital Discharge]]="","",1)</f>
        <v/>
      </c>
      <c r="O12" s="6" t="str">
        <f>IF(Table1[[#This Row],[Date of Hospital Discharge]]="","",IF(Table1[[#This Row],[Unplanned Readmission Date]]="",0,1))</f>
        <v/>
      </c>
      <c r="P12" s="6" t="str">
        <f>IF(Table1[[#This Row],[Readmission]]=1,Table1[[#This Row],[Unplanned Readmission Date]]-Table1[[#This Row],[Date of Hospital Discharge]],"")</f>
        <v/>
      </c>
      <c r="Q12" s="6" t="str">
        <f>IF(P12="","",VLOOKUP(P12,Validation!$F$4:$G$10,2,TRUE))</f>
        <v/>
      </c>
      <c r="R12" s="6" t="str">
        <f>IF(Table1[[#This Row],[Date of Hospital Discharge]]="","",TEXT(Table1[[#This Row],[Date of Hospital Discharge]],"mmmm"))</f>
        <v/>
      </c>
      <c r="S12" s="6" t="str">
        <f>IF(Table1[[#This Row],[Date of Hospital Discharge]]="","",IF(Table1[[#This Row],[Days Between Admissions]]&lt;=7,1,0))</f>
        <v/>
      </c>
      <c r="T12" s="6" t="str">
        <f>IF(Table1[[#This Row],[Date of Hospital Discharge]]="","",IF(Table1[[#This Row],[Days Between Admissions]]&lt;=14,1,0))</f>
        <v/>
      </c>
      <c r="U12" s="6" t="str">
        <f>IF(Table1[[#This Row],[Date of Hospital Discharge]]="","",IF(Table1[[#This Row],[Days Between Admissions]]&lt;=30,1,0))</f>
        <v/>
      </c>
      <c r="V12" s="6" t="str">
        <f>IF(Table1[[#This Row],[Date of Hospital Discharge]]="","",IF(Table1[[#This Row],[Days Between Admissions]]&lt;=60,1,0))</f>
        <v/>
      </c>
      <c r="W12" s="6" t="str">
        <f>IF(Table1[[#This Row],[Date of Hospital Discharge]]="","",IF(Table1[[#This Row],[Days Between Admissions]]&lt;=90,1,0))</f>
        <v/>
      </c>
      <c r="X12" s="6" t="str">
        <f>IF(Table1[[#This Row],[Date of Hospital Discharge]]="","",IF(Table1[[#This Row],[Days Between Admissions]]="",0,IF(Table1[[#This Row],[Days Between Admissions]]&gt;90,1,0)))</f>
        <v/>
      </c>
      <c r="Y12" s="6" t="str">
        <f>IF(Table1[[#This Row],[Date of Hospital Discharge]]="","",SUM(Table1[Discharge]))</f>
        <v/>
      </c>
      <c r="Z12" s="6" t="str">
        <f>IF(Table1[[#This Row],[Date of Hospital Discharge]]="","",SUM(Table1[Readmission]))</f>
        <v/>
      </c>
      <c r="AA12" s="6" t="str">
        <f>IF(Table1[[#This Row],[Date of Hospital Discharge]]="","",VLOOKUP(Table1[[#This Row],[Discharge Month]],$AI$9:$AJ$20,2,FALSE))</f>
        <v/>
      </c>
      <c r="AB12" s="6" t="str">
        <f>IF(Table1[[#This Row],[Date of Hospital Discharge]]="","",IF(Table1[[#This Row],[Readmission Bucket]]="Readmission within 7 days",1,0))</f>
        <v/>
      </c>
      <c r="AC12" s="6" t="str">
        <f>IF(Table1[[#This Row],[Date of Hospital Discharge]]="","",IF(Table1[[#This Row],[Readmission Bucket]]="Readmission within 14 days",1,0))</f>
        <v/>
      </c>
      <c r="AD12" s="6" t="str">
        <f>IF(Table1[[#This Row],[Date of Hospital Discharge]]="","",IF(Table1[[#This Row],[Readmission Bucket]]="Readmission within 30 days",1,0))</f>
        <v/>
      </c>
      <c r="AE12" s="6" t="str">
        <f>IF(Table1[[#This Row],[Date of Hospital Discharge]]="","",IF(Table1[[#This Row],[Readmission Bucket]]="Readmission within 60 days",1,0))</f>
        <v/>
      </c>
      <c r="AF12" s="6" t="str">
        <f>IF(Table1[[#This Row],[Date of Hospital Discharge]]="","",IF(Table1[[#This Row],[Readmission Bucket]]="Readmission within 90 days",1,0))</f>
        <v/>
      </c>
      <c r="AG12" s="6" t="str">
        <f>IF(Table1[[#This Row],[Date of Hospital Discharge]]="","",IF(Table1[[#This Row],[Readmission Bucket]]="Readmission Greater than 90 Days",1,0))</f>
        <v/>
      </c>
      <c r="AI12" s="17" t="s">
        <v>57</v>
      </c>
      <c r="AJ12" s="17">
        <f>SUMIF(Table1[Discharge Month],AI12,Table1[Discharge])</f>
        <v>0</v>
      </c>
    </row>
    <row r="13" spans="1:36" x14ac:dyDescent="0.4">
      <c r="A13" s="8">
        <v>5</v>
      </c>
      <c r="C13" s="9"/>
      <c r="F13" s="12"/>
      <c r="H13" s="10"/>
      <c r="I13" s="12"/>
      <c r="M13" s="11"/>
      <c r="N13" s="6" t="str">
        <f>IF(Table1[[#This Row],[Date of Hospital Discharge]]="","",1)</f>
        <v/>
      </c>
      <c r="O13" s="6" t="str">
        <f>IF(Table1[[#This Row],[Date of Hospital Discharge]]="","",IF(Table1[[#This Row],[Unplanned Readmission Date]]="",0,1))</f>
        <v/>
      </c>
      <c r="P13" s="6" t="str">
        <f>IF(Table1[[#This Row],[Readmission]]=1,Table1[[#This Row],[Unplanned Readmission Date]]-Table1[[#This Row],[Date of Hospital Discharge]],"")</f>
        <v/>
      </c>
      <c r="Q13" s="6" t="str">
        <f>IF(P13="","",VLOOKUP(P13,Validation!$F$4:$G$10,2,TRUE))</f>
        <v/>
      </c>
      <c r="R13" s="6" t="str">
        <f>IF(Table1[[#This Row],[Date of Hospital Discharge]]="","",TEXT(Table1[[#This Row],[Date of Hospital Discharge]],"mmmm"))</f>
        <v/>
      </c>
      <c r="S13" s="6" t="str">
        <f>IF(Table1[[#This Row],[Date of Hospital Discharge]]="","",IF(Table1[[#This Row],[Days Between Admissions]]&lt;=7,1,0))</f>
        <v/>
      </c>
      <c r="T13" s="6" t="str">
        <f>IF(Table1[[#This Row],[Date of Hospital Discharge]]="","",IF(Table1[[#This Row],[Days Between Admissions]]&lt;=14,1,0))</f>
        <v/>
      </c>
      <c r="U13" s="6" t="str">
        <f>IF(Table1[[#This Row],[Date of Hospital Discharge]]="","",IF(Table1[[#This Row],[Days Between Admissions]]&lt;=30,1,0))</f>
        <v/>
      </c>
      <c r="V13" s="6" t="str">
        <f>IF(Table1[[#This Row],[Date of Hospital Discharge]]="","",IF(Table1[[#This Row],[Days Between Admissions]]&lt;=60,1,0))</f>
        <v/>
      </c>
      <c r="W13" s="6" t="str">
        <f>IF(Table1[[#This Row],[Date of Hospital Discharge]]="","",IF(Table1[[#This Row],[Days Between Admissions]]&lt;=90,1,0))</f>
        <v/>
      </c>
      <c r="X13" s="6" t="str">
        <f>IF(Table1[[#This Row],[Date of Hospital Discharge]]="","",IF(Table1[[#This Row],[Days Between Admissions]]="",0,IF(Table1[[#This Row],[Days Between Admissions]]&gt;90,1,0)))</f>
        <v/>
      </c>
      <c r="Y13" s="6" t="str">
        <f>IF(Table1[[#This Row],[Date of Hospital Discharge]]="","",SUM(Table1[Discharge]))</f>
        <v/>
      </c>
      <c r="Z13" s="6" t="str">
        <f>IF(Table1[[#This Row],[Date of Hospital Discharge]]="","",SUM(Table1[Readmission]))</f>
        <v/>
      </c>
      <c r="AA13" s="6" t="str">
        <f>IF(Table1[[#This Row],[Date of Hospital Discharge]]="","",VLOOKUP(Table1[[#This Row],[Discharge Month]],$AI$9:$AJ$20,2,FALSE))</f>
        <v/>
      </c>
      <c r="AB13" s="6" t="str">
        <f>IF(Table1[[#This Row],[Date of Hospital Discharge]]="","",IF(Table1[[#This Row],[Readmission Bucket]]="Readmission within 7 days",1,0))</f>
        <v/>
      </c>
      <c r="AC13" s="6" t="str">
        <f>IF(Table1[[#This Row],[Date of Hospital Discharge]]="","",IF(Table1[[#This Row],[Readmission Bucket]]="Readmission within 14 days",1,0))</f>
        <v/>
      </c>
      <c r="AD13" s="6" t="str">
        <f>IF(Table1[[#This Row],[Date of Hospital Discharge]]="","",IF(Table1[[#This Row],[Readmission Bucket]]="Readmission within 30 days",1,0))</f>
        <v/>
      </c>
      <c r="AE13" s="6" t="str">
        <f>IF(Table1[[#This Row],[Date of Hospital Discharge]]="","",IF(Table1[[#This Row],[Readmission Bucket]]="Readmission within 60 days",1,0))</f>
        <v/>
      </c>
      <c r="AF13" s="6" t="str">
        <f>IF(Table1[[#This Row],[Date of Hospital Discharge]]="","",IF(Table1[[#This Row],[Readmission Bucket]]="Readmission within 90 days",1,0))</f>
        <v/>
      </c>
      <c r="AG13" s="6" t="str">
        <f>IF(Table1[[#This Row],[Date of Hospital Discharge]]="","",IF(Table1[[#This Row],[Readmission Bucket]]="Readmission Greater than 90 Days",1,0))</f>
        <v/>
      </c>
      <c r="AI13" s="17" t="s">
        <v>52</v>
      </c>
      <c r="AJ13" s="17">
        <f>SUMIF(Table1[Discharge Month],AI13,Table1[Discharge])</f>
        <v>0</v>
      </c>
    </row>
    <row r="14" spans="1:36" x14ac:dyDescent="0.4">
      <c r="A14" s="8">
        <v>6</v>
      </c>
      <c r="C14" s="9"/>
      <c r="F14" s="12"/>
      <c r="H14" s="10"/>
      <c r="I14" s="12"/>
      <c r="M14" s="11"/>
      <c r="N14" s="6" t="str">
        <f>IF(Table1[[#This Row],[Date of Hospital Discharge]]="","",1)</f>
        <v/>
      </c>
      <c r="O14" s="6" t="str">
        <f>IF(Table1[[#This Row],[Date of Hospital Discharge]]="","",IF(Table1[[#This Row],[Unplanned Readmission Date]]="",0,1))</f>
        <v/>
      </c>
      <c r="P14" s="6" t="str">
        <f>IF(Table1[[#This Row],[Readmission]]=1,Table1[[#This Row],[Unplanned Readmission Date]]-Table1[[#This Row],[Date of Hospital Discharge]],"")</f>
        <v/>
      </c>
      <c r="Q14" s="6" t="str">
        <f>IF(P14="","",VLOOKUP(P14,Validation!$F$4:$G$10,2,TRUE))</f>
        <v/>
      </c>
      <c r="R14" s="6" t="str">
        <f>IF(Table1[[#This Row],[Date of Hospital Discharge]]="","",TEXT(Table1[[#This Row],[Date of Hospital Discharge]],"mmmm"))</f>
        <v/>
      </c>
      <c r="S14" s="6" t="str">
        <f>IF(Table1[[#This Row],[Date of Hospital Discharge]]="","",IF(Table1[[#This Row],[Days Between Admissions]]&lt;=7,1,0))</f>
        <v/>
      </c>
      <c r="T14" s="6" t="str">
        <f>IF(Table1[[#This Row],[Date of Hospital Discharge]]="","",IF(Table1[[#This Row],[Days Between Admissions]]&lt;=14,1,0))</f>
        <v/>
      </c>
      <c r="U14" s="6" t="str">
        <f>IF(Table1[[#This Row],[Date of Hospital Discharge]]="","",IF(Table1[[#This Row],[Days Between Admissions]]&lt;=30,1,0))</f>
        <v/>
      </c>
      <c r="V14" s="6" t="str">
        <f>IF(Table1[[#This Row],[Date of Hospital Discharge]]="","",IF(Table1[[#This Row],[Days Between Admissions]]&lt;=60,1,0))</f>
        <v/>
      </c>
      <c r="W14" s="6" t="str">
        <f>IF(Table1[[#This Row],[Date of Hospital Discharge]]="","",IF(Table1[[#This Row],[Days Between Admissions]]&lt;=90,1,0))</f>
        <v/>
      </c>
      <c r="X14" s="6" t="str">
        <f>IF(Table1[[#This Row],[Date of Hospital Discharge]]="","",IF(Table1[[#This Row],[Days Between Admissions]]="",0,IF(Table1[[#This Row],[Days Between Admissions]]&gt;90,1,0)))</f>
        <v/>
      </c>
      <c r="Y14" s="6" t="str">
        <f>IF(Table1[[#This Row],[Date of Hospital Discharge]]="","",SUM(Table1[Discharge]))</f>
        <v/>
      </c>
      <c r="Z14" s="6" t="str">
        <f>IF(Table1[[#This Row],[Date of Hospital Discharge]]="","",SUM(Table1[Readmission]))</f>
        <v/>
      </c>
      <c r="AA14" s="6" t="str">
        <f>IF(Table1[[#This Row],[Date of Hospital Discharge]]="","",VLOOKUP(Table1[[#This Row],[Discharge Month]],$AI$9:$AJ$20,2,FALSE))</f>
        <v/>
      </c>
      <c r="AB14" s="6" t="str">
        <f>IF(Table1[[#This Row],[Date of Hospital Discharge]]="","",IF(Table1[[#This Row],[Readmission Bucket]]="Readmission within 7 days",1,0))</f>
        <v/>
      </c>
      <c r="AC14" s="6" t="str">
        <f>IF(Table1[[#This Row],[Date of Hospital Discharge]]="","",IF(Table1[[#This Row],[Readmission Bucket]]="Readmission within 14 days",1,0))</f>
        <v/>
      </c>
      <c r="AD14" s="6" t="str">
        <f>IF(Table1[[#This Row],[Date of Hospital Discharge]]="","",IF(Table1[[#This Row],[Readmission Bucket]]="Readmission within 30 days",1,0))</f>
        <v/>
      </c>
      <c r="AE14" s="6" t="str">
        <f>IF(Table1[[#This Row],[Date of Hospital Discharge]]="","",IF(Table1[[#This Row],[Readmission Bucket]]="Readmission within 60 days",1,0))</f>
        <v/>
      </c>
      <c r="AF14" s="6" t="str">
        <f>IF(Table1[[#This Row],[Date of Hospital Discharge]]="","",IF(Table1[[#This Row],[Readmission Bucket]]="Readmission within 90 days",1,0))</f>
        <v/>
      </c>
      <c r="AG14" s="6" t="str">
        <f>IF(Table1[[#This Row],[Date of Hospital Discharge]]="","",IF(Table1[[#This Row],[Readmission Bucket]]="Readmission Greater than 90 Days",1,0))</f>
        <v/>
      </c>
      <c r="AI14" s="17" t="s">
        <v>47</v>
      </c>
      <c r="AJ14" s="17">
        <f>SUMIF(Table1[Discharge Month],AI14,Table1[Discharge])</f>
        <v>0</v>
      </c>
    </row>
    <row r="15" spans="1:36" x14ac:dyDescent="0.4">
      <c r="A15" s="8">
        <v>7</v>
      </c>
      <c r="C15" s="9"/>
      <c r="F15" s="12"/>
      <c r="H15" s="10"/>
      <c r="I15" s="12"/>
      <c r="M15" s="11"/>
      <c r="N15" s="6" t="str">
        <f>IF(Table1[[#This Row],[Date of Hospital Discharge]]="","",1)</f>
        <v/>
      </c>
      <c r="O15" s="6" t="str">
        <f>IF(Table1[[#This Row],[Date of Hospital Discharge]]="","",IF(Table1[[#This Row],[Unplanned Readmission Date]]="",0,1))</f>
        <v/>
      </c>
      <c r="P15" s="6" t="str">
        <f>IF(Table1[[#This Row],[Readmission]]=1,Table1[[#This Row],[Unplanned Readmission Date]]-Table1[[#This Row],[Date of Hospital Discharge]],"")</f>
        <v/>
      </c>
      <c r="Q15" s="6" t="str">
        <f>IF(P15="","",VLOOKUP(P15,Validation!$F$4:$G$10,2,TRUE))</f>
        <v/>
      </c>
      <c r="R15" s="6" t="str">
        <f>IF(Table1[[#This Row],[Date of Hospital Discharge]]="","",TEXT(Table1[[#This Row],[Date of Hospital Discharge]],"mmmm"))</f>
        <v/>
      </c>
      <c r="S15" s="6" t="str">
        <f>IF(Table1[[#This Row],[Date of Hospital Discharge]]="","",IF(Table1[[#This Row],[Days Between Admissions]]&lt;=7,1,0))</f>
        <v/>
      </c>
      <c r="T15" s="6" t="str">
        <f>IF(Table1[[#This Row],[Date of Hospital Discharge]]="","",IF(Table1[[#This Row],[Days Between Admissions]]&lt;=14,1,0))</f>
        <v/>
      </c>
      <c r="U15" s="6" t="str">
        <f>IF(Table1[[#This Row],[Date of Hospital Discharge]]="","",IF(Table1[[#This Row],[Days Between Admissions]]&lt;=30,1,0))</f>
        <v/>
      </c>
      <c r="V15" s="6" t="str">
        <f>IF(Table1[[#This Row],[Date of Hospital Discharge]]="","",IF(Table1[[#This Row],[Days Between Admissions]]&lt;=60,1,0))</f>
        <v/>
      </c>
      <c r="W15" s="6" t="str">
        <f>IF(Table1[[#This Row],[Date of Hospital Discharge]]="","",IF(Table1[[#This Row],[Days Between Admissions]]&lt;=90,1,0))</f>
        <v/>
      </c>
      <c r="X15" s="6" t="str">
        <f>IF(Table1[[#This Row],[Date of Hospital Discharge]]="","",IF(Table1[[#This Row],[Days Between Admissions]]="",0,IF(Table1[[#This Row],[Days Between Admissions]]&gt;90,1,0)))</f>
        <v/>
      </c>
      <c r="Y15" s="6" t="str">
        <f>IF(Table1[[#This Row],[Date of Hospital Discharge]]="","",SUM(Table1[Discharge]))</f>
        <v/>
      </c>
      <c r="Z15" s="6" t="str">
        <f>IF(Table1[[#This Row],[Date of Hospital Discharge]]="","",SUM(Table1[Readmission]))</f>
        <v/>
      </c>
      <c r="AA15" s="6" t="str">
        <f>IF(Table1[[#This Row],[Date of Hospital Discharge]]="","",VLOOKUP(Table1[[#This Row],[Discharge Month]],$AI$9:$AJ$20,2,FALSE))</f>
        <v/>
      </c>
      <c r="AB15" s="6" t="str">
        <f>IF(Table1[[#This Row],[Date of Hospital Discharge]]="","",IF(Table1[[#This Row],[Readmission Bucket]]="Readmission within 7 days",1,0))</f>
        <v/>
      </c>
      <c r="AC15" s="6" t="str">
        <f>IF(Table1[[#This Row],[Date of Hospital Discharge]]="","",IF(Table1[[#This Row],[Readmission Bucket]]="Readmission within 14 days",1,0))</f>
        <v/>
      </c>
      <c r="AD15" s="6" t="str">
        <f>IF(Table1[[#This Row],[Date of Hospital Discharge]]="","",IF(Table1[[#This Row],[Readmission Bucket]]="Readmission within 30 days",1,0))</f>
        <v/>
      </c>
      <c r="AE15" s="6" t="str">
        <f>IF(Table1[[#This Row],[Date of Hospital Discharge]]="","",IF(Table1[[#This Row],[Readmission Bucket]]="Readmission within 60 days",1,0))</f>
        <v/>
      </c>
      <c r="AF15" s="6" t="str">
        <f>IF(Table1[[#This Row],[Date of Hospital Discharge]]="","",IF(Table1[[#This Row],[Readmission Bucket]]="Readmission within 90 days",1,0))</f>
        <v/>
      </c>
      <c r="AG15" s="6" t="str">
        <f>IF(Table1[[#This Row],[Date of Hospital Discharge]]="","",IF(Table1[[#This Row],[Readmission Bucket]]="Readmission Greater than 90 Days",1,0))</f>
        <v/>
      </c>
      <c r="AI15" s="17" t="s">
        <v>53</v>
      </c>
      <c r="AJ15" s="17">
        <f>SUMIF(Table1[Discharge Month],AI15,Table1[Discharge])</f>
        <v>0</v>
      </c>
    </row>
    <row r="16" spans="1:36" x14ac:dyDescent="0.4">
      <c r="A16" s="8">
        <v>8</v>
      </c>
      <c r="C16" s="9"/>
      <c r="F16" s="12"/>
      <c r="H16" s="10"/>
      <c r="I16" s="12"/>
      <c r="M16" s="11"/>
      <c r="N16" s="6" t="str">
        <f>IF(Table1[[#This Row],[Date of Hospital Discharge]]="","",1)</f>
        <v/>
      </c>
      <c r="O16" s="6" t="str">
        <f>IF(Table1[[#This Row],[Date of Hospital Discharge]]="","",IF(Table1[[#This Row],[Unplanned Readmission Date]]="",0,1))</f>
        <v/>
      </c>
      <c r="P16" s="6" t="str">
        <f>IF(Table1[[#This Row],[Readmission]]=1,Table1[[#This Row],[Unplanned Readmission Date]]-Table1[[#This Row],[Date of Hospital Discharge]],"")</f>
        <v/>
      </c>
      <c r="Q16" s="6" t="str">
        <f>IF(P16="","",VLOOKUP(P16,Validation!$F$4:$G$10,2,TRUE))</f>
        <v/>
      </c>
      <c r="R16" s="6" t="str">
        <f>IF(Table1[[#This Row],[Date of Hospital Discharge]]="","",TEXT(Table1[[#This Row],[Date of Hospital Discharge]],"mmmm"))</f>
        <v/>
      </c>
      <c r="S16" s="6" t="str">
        <f>IF(Table1[[#This Row],[Date of Hospital Discharge]]="","",IF(Table1[[#This Row],[Days Between Admissions]]&lt;=7,1,0))</f>
        <v/>
      </c>
      <c r="T16" s="6" t="str">
        <f>IF(Table1[[#This Row],[Date of Hospital Discharge]]="","",IF(Table1[[#This Row],[Days Between Admissions]]&lt;=14,1,0))</f>
        <v/>
      </c>
      <c r="U16" s="6" t="str">
        <f>IF(Table1[[#This Row],[Date of Hospital Discharge]]="","",IF(Table1[[#This Row],[Days Between Admissions]]&lt;=30,1,0))</f>
        <v/>
      </c>
      <c r="V16" s="6" t="str">
        <f>IF(Table1[[#This Row],[Date of Hospital Discharge]]="","",IF(Table1[[#This Row],[Days Between Admissions]]&lt;=60,1,0))</f>
        <v/>
      </c>
      <c r="W16" s="6" t="str">
        <f>IF(Table1[[#This Row],[Date of Hospital Discharge]]="","",IF(Table1[[#This Row],[Days Between Admissions]]&lt;=90,1,0))</f>
        <v/>
      </c>
      <c r="X16" s="6" t="str">
        <f>IF(Table1[[#This Row],[Date of Hospital Discharge]]="","",IF(Table1[[#This Row],[Days Between Admissions]]="",0,IF(Table1[[#This Row],[Days Between Admissions]]&gt;90,1,0)))</f>
        <v/>
      </c>
      <c r="Y16" s="6" t="str">
        <f>IF(Table1[[#This Row],[Date of Hospital Discharge]]="","",SUM(Table1[Discharge]))</f>
        <v/>
      </c>
      <c r="Z16" s="6" t="str">
        <f>IF(Table1[[#This Row],[Date of Hospital Discharge]]="","",SUM(Table1[Readmission]))</f>
        <v/>
      </c>
      <c r="AA16" s="6" t="str">
        <f>IF(Table1[[#This Row],[Date of Hospital Discharge]]="","",VLOOKUP(Table1[[#This Row],[Discharge Month]],$AI$9:$AJ$20,2,FALSE))</f>
        <v/>
      </c>
      <c r="AB16" s="6" t="str">
        <f>IF(Table1[[#This Row],[Date of Hospital Discharge]]="","",IF(Table1[[#This Row],[Readmission Bucket]]="Readmission within 7 days",1,0))</f>
        <v/>
      </c>
      <c r="AC16" s="6" t="str">
        <f>IF(Table1[[#This Row],[Date of Hospital Discharge]]="","",IF(Table1[[#This Row],[Readmission Bucket]]="Readmission within 14 days",1,0))</f>
        <v/>
      </c>
      <c r="AD16" s="6" t="str">
        <f>IF(Table1[[#This Row],[Date of Hospital Discharge]]="","",IF(Table1[[#This Row],[Readmission Bucket]]="Readmission within 30 days",1,0))</f>
        <v/>
      </c>
      <c r="AE16" s="6" t="str">
        <f>IF(Table1[[#This Row],[Date of Hospital Discharge]]="","",IF(Table1[[#This Row],[Readmission Bucket]]="Readmission within 60 days",1,0))</f>
        <v/>
      </c>
      <c r="AF16" s="6" t="str">
        <f>IF(Table1[[#This Row],[Date of Hospital Discharge]]="","",IF(Table1[[#This Row],[Readmission Bucket]]="Readmission within 90 days",1,0))</f>
        <v/>
      </c>
      <c r="AG16" s="6" t="str">
        <f>IF(Table1[[#This Row],[Date of Hospital Discharge]]="","",IF(Table1[[#This Row],[Readmission Bucket]]="Readmission Greater than 90 Days",1,0))</f>
        <v/>
      </c>
      <c r="AI16" s="17" t="s">
        <v>59</v>
      </c>
      <c r="AJ16" s="17">
        <f>SUMIF(Table1[Discharge Month],AI16,Table1[Discharge])</f>
        <v>0</v>
      </c>
    </row>
    <row r="17" spans="1:36" x14ac:dyDescent="0.4">
      <c r="A17" s="8">
        <v>9</v>
      </c>
      <c r="C17" s="9"/>
      <c r="F17" s="12"/>
      <c r="H17" s="10"/>
      <c r="I17" s="12"/>
      <c r="M17" s="11"/>
      <c r="N17" s="6" t="str">
        <f>IF(Table1[[#This Row],[Date of Hospital Discharge]]="","",1)</f>
        <v/>
      </c>
      <c r="O17" s="6" t="str">
        <f>IF(Table1[[#This Row],[Date of Hospital Discharge]]="","",IF(Table1[[#This Row],[Unplanned Readmission Date]]="",0,1))</f>
        <v/>
      </c>
      <c r="P17" s="6" t="str">
        <f>IF(Table1[[#This Row],[Readmission]]=1,Table1[[#This Row],[Unplanned Readmission Date]]-Table1[[#This Row],[Date of Hospital Discharge]],"")</f>
        <v/>
      </c>
      <c r="Q17" s="6" t="str">
        <f>IF(P17="","",VLOOKUP(P17,Validation!$F$4:$G$10,2,TRUE))</f>
        <v/>
      </c>
      <c r="R17" s="6" t="str">
        <f>IF(Table1[[#This Row],[Date of Hospital Discharge]]="","",TEXT(Table1[[#This Row],[Date of Hospital Discharge]],"mmmm"))</f>
        <v/>
      </c>
      <c r="S17" s="6" t="str">
        <f>IF(Table1[[#This Row],[Date of Hospital Discharge]]="","",IF(Table1[[#This Row],[Days Between Admissions]]&lt;=7,1,0))</f>
        <v/>
      </c>
      <c r="T17" s="6" t="str">
        <f>IF(Table1[[#This Row],[Date of Hospital Discharge]]="","",IF(Table1[[#This Row],[Days Between Admissions]]&lt;=14,1,0))</f>
        <v/>
      </c>
      <c r="U17" s="6" t="str">
        <f>IF(Table1[[#This Row],[Date of Hospital Discharge]]="","",IF(Table1[[#This Row],[Days Between Admissions]]&lt;=30,1,0))</f>
        <v/>
      </c>
      <c r="V17" s="6" t="str">
        <f>IF(Table1[[#This Row],[Date of Hospital Discharge]]="","",IF(Table1[[#This Row],[Days Between Admissions]]&lt;=60,1,0))</f>
        <v/>
      </c>
      <c r="W17" s="6" t="str">
        <f>IF(Table1[[#This Row],[Date of Hospital Discharge]]="","",IF(Table1[[#This Row],[Days Between Admissions]]&lt;=90,1,0))</f>
        <v/>
      </c>
      <c r="X17" s="6" t="str">
        <f>IF(Table1[[#This Row],[Date of Hospital Discharge]]="","",IF(Table1[[#This Row],[Days Between Admissions]]="",0,IF(Table1[[#This Row],[Days Between Admissions]]&gt;90,1,0)))</f>
        <v/>
      </c>
      <c r="Y17" s="6" t="str">
        <f>IF(Table1[[#This Row],[Date of Hospital Discharge]]="","",SUM(Table1[Discharge]))</f>
        <v/>
      </c>
      <c r="Z17" s="6" t="str">
        <f>IF(Table1[[#This Row],[Date of Hospital Discharge]]="","",SUM(Table1[Readmission]))</f>
        <v/>
      </c>
      <c r="AA17" s="6" t="str">
        <f>IF(Table1[[#This Row],[Date of Hospital Discharge]]="","",VLOOKUP(Table1[[#This Row],[Discharge Month]],$AI$9:$AJ$20,2,FALSE))</f>
        <v/>
      </c>
      <c r="AB17" s="6" t="str">
        <f>IF(Table1[[#This Row],[Date of Hospital Discharge]]="","",IF(Table1[[#This Row],[Readmission Bucket]]="Readmission within 7 days",1,0))</f>
        <v/>
      </c>
      <c r="AC17" s="6" t="str">
        <f>IF(Table1[[#This Row],[Date of Hospital Discharge]]="","",IF(Table1[[#This Row],[Readmission Bucket]]="Readmission within 14 days",1,0))</f>
        <v/>
      </c>
      <c r="AD17" s="6" t="str">
        <f>IF(Table1[[#This Row],[Date of Hospital Discharge]]="","",IF(Table1[[#This Row],[Readmission Bucket]]="Readmission within 30 days",1,0))</f>
        <v/>
      </c>
      <c r="AE17" s="6" t="str">
        <f>IF(Table1[[#This Row],[Date of Hospital Discharge]]="","",IF(Table1[[#This Row],[Readmission Bucket]]="Readmission within 60 days",1,0))</f>
        <v/>
      </c>
      <c r="AF17" s="6" t="str">
        <f>IF(Table1[[#This Row],[Date of Hospital Discharge]]="","",IF(Table1[[#This Row],[Readmission Bucket]]="Readmission within 90 days",1,0))</f>
        <v/>
      </c>
      <c r="AG17" s="6" t="str">
        <f>IF(Table1[[#This Row],[Date of Hospital Discharge]]="","",IF(Table1[[#This Row],[Readmission Bucket]]="Readmission Greater than 90 Days",1,0))</f>
        <v/>
      </c>
      <c r="AI17" s="17" t="s">
        <v>63</v>
      </c>
      <c r="AJ17" s="17">
        <f>SUMIF(Table1[Discharge Month],AI17,Table1[Discharge])</f>
        <v>0</v>
      </c>
    </row>
    <row r="18" spans="1:36" x14ac:dyDescent="0.4">
      <c r="A18" s="8">
        <v>10</v>
      </c>
      <c r="C18" s="9"/>
      <c r="F18" s="12"/>
      <c r="H18" s="10"/>
      <c r="I18" s="12"/>
      <c r="M18" s="11"/>
      <c r="N18" s="6" t="str">
        <f>IF(Table1[[#This Row],[Date of Hospital Discharge]]="","",1)</f>
        <v/>
      </c>
      <c r="O18" s="6" t="str">
        <f>IF(Table1[[#This Row],[Date of Hospital Discharge]]="","",IF(Table1[[#This Row],[Unplanned Readmission Date]]="",0,1))</f>
        <v/>
      </c>
      <c r="P18" s="6" t="str">
        <f>IF(Table1[[#This Row],[Readmission]]=1,Table1[[#This Row],[Unplanned Readmission Date]]-Table1[[#This Row],[Date of Hospital Discharge]],"")</f>
        <v/>
      </c>
      <c r="Q18" s="6" t="str">
        <f>IF(P18="","",VLOOKUP(P18,Validation!$F$4:$G$10,2,TRUE))</f>
        <v/>
      </c>
      <c r="R18" s="6" t="str">
        <f>IF(Table1[[#This Row],[Date of Hospital Discharge]]="","",TEXT(Table1[[#This Row],[Date of Hospital Discharge]],"mmmm"))</f>
        <v/>
      </c>
      <c r="S18" s="6" t="str">
        <f>IF(Table1[[#This Row],[Date of Hospital Discharge]]="","",IF(Table1[[#This Row],[Days Between Admissions]]&lt;=7,1,0))</f>
        <v/>
      </c>
      <c r="T18" s="6" t="str">
        <f>IF(Table1[[#This Row],[Date of Hospital Discharge]]="","",IF(Table1[[#This Row],[Days Between Admissions]]&lt;=14,1,0))</f>
        <v/>
      </c>
      <c r="U18" s="6" t="str">
        <f>IF(Table1[[#This Row],[Date of Hospital Discharge]]="","",IF(Table1[[#This Row],[Days Between Admissions]]&lt;=30,1,0))</f>
        <v/>
      </c>
      <c r="V18" s="6" t="str">
        <f>IF(Table1[[#This Row],[Date of Hospital Discharge]]="","",IF(Table1[[#This Row],[Days Between Admissions]]&lt;=60,1,0))</f>
        <v/>
      </c>
      <c r="W18" s="6" t="str">
        <f>IF(Table1[[#This Row],[Date of Hospital Discharge]]="","",IF(Table1[[#This Row],[Days Between Admissions]]&lt;=90,1,0))</f>
        <v/>
      </c>
      <c r="X18" s="6" t="str">
        <f>IF(Table1[[#This Row],[Date of Hospital Discharge]]="","",IF(Table1[[#This Row],[Days Between Admissions]]="",0,IF(Table1[[#This Row],[Days Between Admissions]]&gt;90,1,0)))</f>
        <v/>
      </c>
      <c r="Y18" s="6" t="str">
        <f>IF(Table1[[#This Row],[Date of Hospital Discharge]]="","",SUM(Table1[Discharge]))</f>
        <v/>
      </c>
      <c r="Z18" s="6" t="str">
        <f>IF(Table1[[#This Row],[Date of Hospital Discharge]]="","",SUM(Table1[Readmission]))</f>
        <v/>
      </c>
      <c r="AA18" s="6" t="str">
        <f>IF(Table1[[#This Row],[Date of Hospital Discharge]]="","",VLOOKUP(Table1[[#This Row],[Discharge Month]],$AI$9:$AJ$20,2,FALSE))</f>
        <v/>
      </c>
      <c r="AB18" s="6" t="str">
        <f>IF(Table1[[#This Row],[Date of Hospital Discharge]]="","",IF(Table1[[#This Row],[Readmission Bucket]]="Readmission within 7 days",1,0))</f>
        <v/>
      </c>
      <c r="AC18" s="6" t="str">
        <f>IF(Table1[[#This Row],[Date of Hospital Discharge]]="","",IF(Table1[[#This Row],[Readmission Bucket]]="Readmission within 14 days",1,0))</f>
        <v/>
      </c>
      <c r="AD18" s="6" t="str">
        <f>IF(Table1[[#This Row],[Date of Hospital Discharge]]="","",IF(Table1[[#This Row],[Readmission Bucket]]="Readmission within 30 days",1,0))</f>
        <v/>
      </c>
      <c r="AE18" s="6" t="str">
        <f>IF(Table1[[#This Row],[Date of Hospital Discharge]]="","",IF(Table1[[#This Row],[Readmission Bucket]]="Readmission within 60 days",1,0))</f>
        <v/>
      </c>
      <c r="AF18" s="6" t="str">
        <f>IF(Table1[[#This Row],[Date of Hospital Discharge]]="","",IF(Table1[[#This Row],[Readmission Bucket]]="Readmission within 90 days",1,0))</f>
        <v/>
      </c>
      <c r="AG18" s="6" t="str">
        <f>IF(Table1[[#This Row],[Date of Hospital Discharge]]="","",IF(Table1[[#This Row],[Readmission Bucket]]="Readmission Greater than 90 Days",1,0))</f>
        <v/>
      </c>
      <c r="AI18" s="17" t="s">
        <v>50</v>
      </c>
      <c r="AJ18" s="17">
        <f>SUMIF(Table1[Discharge Month],AI18,Table1[Discharge])</f>
        <v>0</v>
      </c>
    </row>
    <row r="19" spans="1:36" x14ac:dyDescent="0.4">
      <c r="A19" s="8">
        <v>11</v>
      </c>
      <c r="C19" s="9"/>
      <c r="F19" s="12"/>
      <c r="H19" s="10"/>
      <c r="I19" s="12"/>
      <c r="M19" s="11"/>
      <c r="N19" s="6" t="str">
        <f>IF(Table1[[#This Row],[Date of Hospital Discharge]]="","",1)</f>
        <v/>
      </c>
      <c r="O19" s="6" t="str">
        <f>IF(Table1[[#This Row],[Date of Hospital Discharge]]="","",IF(Table1[[#This Row],[Unplanned Readmission Date]]="",0,1))</f>
        <v/>
      </c>
      <c r="P19" s="6" t="str">
        <f>IF(Table1[[#This Row],[Readmission]]=1,Table1[[#This Row],[Unplanned Readmission Date]]-Table1[[#This Row],[Date of Hospital Discharge]],"")</f>
        <v/>
      </c>
      <c r="Q19" s="6" t="str">
        <f>IF(P19="","",VLOOKUP(P19,Validation!$F$4:$G$10,2,TRUE))</f>
        <v/>
      </c>
      <c r="R19" s="6" t="str">
        <f>IF(Table1[[#This Row],[Date of Hospital Discharge]]="","",TEXT(Table1[[#This Row],[Date of Hospital Discharge]],"mmmm"))</f>
        <v/>
      </c>
      <c r="S19" s="6" t="str">
        <f>IF(Table1[[#This Row],[Date of Hospital Discharge]]="","",IF(Table1[[#This Row],[Days Between Admissions]]&lt;=7,1,0))</f>
        <v/>
      </c>
      <c r="T19" s="6" t="str">
        <f>IF(Table1[[#This Row],[Date of Hospital Discharge]]="","",IF(Table1[[#This Row],[Days Between Admissions]]&lt;=14,1,0))</f>
        <v/>
      </c>
      <c r="U19" s="6" t="str">
        <f>IF(Table1[[#This Row],[Date of Hospital Discharge]]="","",IF(Table1[[#This Row],[Days Between Admissions]]&lt;=30,1,0))</f>
        <v/>
      </c>
      <c r="V19" s="6" t="str">
        <f>IF(Table1[[#This Row],[Date of Hospital Discharge]]="","",IF(Table1[[#This Row],[Days Between Admissions]]&lt;=60,1,0))</f>
        <v/>
      </c>
      <c r="W19" s="6" t="str">
        <f>IF(Table1[[#This Row],[Date of Hospital Discharge]]="","",IF(Table1[[#This Row],[Days Between Admissions]]&lt;=90,1,0))</f>
        <v/>
      </c>
      <c r="X19" s="6" t="str">
        <f>IF(Table1[[#This Row],[Date of Hospital Discharge]]="","",IF(Table1[[#This Row],[Days Between Admissions]]="",0,IF(Table1[[#This Row],[Days Between Admissions]]&gt;90,1,0)))</f>
        <v/>
      </c>
      <c r="Y19" s="6" t="str">
        <f>IF(Table1[[#This Row],[Date of Hospital Discharge]]="","",SUM(Table1[Discharge]))</f>
        <v/>
      </c>
      <c r="Z19" s="6" t="str">
        <f>IF(Table1[[#This Row],[Date of Hospital Discharge]]="","",SUM(Table1[Readmission]))</f>
        <v/>
      </c>
      <c r="AA19" s="6" t="str">
        <f>IF(Table1[[#This Row],[Date of Hospital Discharge]]="","",VLOOKUP(Table1[[#This Row],[Discharge Month]],$AI$9:$AJ$20,2,FALSE))</f>
        <v/>
      </c>
      <c r="AB19" s="6" t="str">
        <f>IF(Table1[[#This Row],[Date of Hospital Discharge]]="","",IF(Table1[[#This Row],[Readmission Bucket]]="Readmission within 7 days",1,0))</f>
        <v/>
      </c>
      <c r="AC19" s="6" t="str">
        <f>IF(Table1[[#This Row],[Date of Hospital Discharge]]="","",IF(Table1[[#This Row],[Readmission Bucket]]="Readmission within 14 days",1,0))</f>
        <v/>
      </c>
      <c r="AD19" s="6" t="str">
        <f>IF(Table1[[#This Row],[Date of Hospital Discharge]]="","",IF(Table1[[#This Row],[Readmission Bucket]]="Readmission within 30 days",1,0))</f>
        <v/>
      </c>
      <c r="AE19" s="6" t="str">
        <f>IF(Table1[[#This Row],[Date of Hospital Discharge]]="","",IF(Table1[[#This Row],[Readmission Bucket]]="Readmission within 60 days",1,0))</f>
        <v/>
      </c>
      <c r="AF19" s="6" t="str">
        <f>IF(Table1[[#This Row],[Date of Hospital Discharge]]="","",IF(Table1[[#This Row],[Readmission Bucket]]="Readmission within 90 days",1,0))</f>
        <v/>
      </c>
      <c r="AG19" s="6" t="str">
        <f>IF(Table1[[#This Row],[Date of Hospital Discharge]]="","",IF(Table1[[#This Row],[Readmission Bucket]]="Readmission Greater than 90 Days",1,0))</f>
        <v/>
      </c>
      <c r="AI19" s="17" t="s">
        <v>55</v>
      </c>
      <c r="AJ19" s="17">
        <f>SUMIF(Table1[Discharge Month],AI19,Table1[Discharge])</f>
        <v>0</v>
      </c>
    </row>
    <row r="20" spans="1:36" x14ac:dyDescent="0.4">
      <c r="A20" s="8">
        <v>12</v>
      </c>
      <c r="C20" s="9"/>
      <c r="F20" s="12"/>
      <c r="H20" s="10"/>
      <c r="I20" s="12"/>
      <c r="M20" s="11"/>
      <c r="N20" s="6" t="str">
        <f>IF(Table1[[#This Row],[Date of Hospital Discharge]]="","",1)</f>
        <v/>
      </c>
      <c r="O20" s="6" t="str">
        <f>IF(Table1[[#This Row],[Date of Hospital Discharge]]="","",IF(Table1[[#This Row],[Unplanned Readmission Date]]="",0,1))</f>
        <v/>
      </c>
      <c r="P20" s="6" t="str">
        <f>IF(Table1[[#This Row],[Readmission]]=1,Table1[[#This Row],[Unplanned Readmission Date]]-Table1[[#This Row],[Date of Hospital Discharge]],"")</f>
        <v/>
      </c>
      <c r="Q20" s="6" t="str">
        <f>IF(P20="","",VLOOKUP(P20,Validation!$F$4:$G$10,2,TRUE))</f>
        <v/>
      </c>
      <c r="R20" s="6" t="str">
        <f>IF(Table1[[#This Row],[Date of Hospital Discharge]]="","",TEXT(Table1[[#This Row],[Date of Hospital Discharge]],"mmmm"))</f>
        <v/>
      </c>
      <c r="S20" s="6" t="str">
        <f>IF(Table1[[#This Row],[Date of Hospital Discharge]]="","",IF(Table1[[#This Row],[Days Between Admissions]]&lt;=7,1,0))</f>
        <v/>
      </c>
      <c r="T20" s="6" t="str">
        <f>IF(Table1[[#This Row],[Date of Hospital Discharge]]="","",IF(Table1[[#This Row],[Days Between Admissions]]&lt;=14,1,0))</f>
        <v/>
      </c>
      <c r="U20" s="6" t="str">
        <f>IF(Table1[[#This Row],[Date of Hospital Discharge]]="","",IF(Table1[[#This Row],[Days Between Admissions]]&lt;=30,1,0))</f>
        <v/>
      </c>
      <c r="V20" s="6" t="str">
        <f>IF(Table1[[#This Row],[Date of Hospital Discharge]]="","",IF(Table1[[#This Row],[Days Between Admissions]]&lt;=60,1,0))</f>
        <v/>
      </c>
      <c r="W20" s="6" t="str">
        <f>IF(Table1[[#This Row],[Date of Hospital Discharge]]="","",IF(Table1[[#This Row],[Days Between Admissions]]&lt;=90,1,0))</f>
        <v/>
      </c>
      <c r="X20" s="6" t="str">
        <f>IF(Table1[[#This Row],[Date of Hospital Discharge]]="","",IF(Table1[[#This Row],[Days Between Admissions]]="",0,IF(Table1[[#This Row],[Days Between Admissions]]&gt;90,1,0)))</f>
        <v/>
      </c>
      <c r="Y20" s="6" t="str">
        <f>IF(Table1[[#This Row],[Date of Hospital Discharge]]="","",SUM(Table1[Discharge]))</f>
        <v/>
      </c>
      <c r="Z20" s="6" t="str">
        <f>IF(Table1[[#This Row],[Date of Hospital Discharge]]="","",SUM(Table1[Readmission]))</f>
        <v/>
      </c>
      <c r="AA20" s="6" t="str">
        <f>IF(Table1[[#This Row],[Date of Hospital Discharge]]="","",VLOOKUP(Table1[[#This Row],[Discharge Month]],$AI$9:$AJ$20,2,FALSE))</f>
        <v/>
      </c>
      <c r="AB20" s="6" t="str">
        <f>IF(Table1[[#This Row],[Date of Hospital Discharge]]="","",IF(Table1[[#This Row],[Readmission Bucket]]="Readmission within 7 days",1,0))</f>
        <v/>
      </c>
      <c r="AC20" s="6" t="str">
        <f>IF(Table1[[#This Row],[Date of Hospital Discharge]]="","",IF(Table1[[#This Row],[Readmission Bucket]]="Readmission within 14 days",1,0))</f>
        <v/>
      </c>
      <c r="AD20" s="6" t="str">
        <f>IF(Table1[[#This Row],[Date of Hospital Discharge]]="","",IF(Table1[[#This Row],[Readmission Bucket]]="Readmission within 30 days",1,0))</f>
        <v/>
      </c>
      <c r="AE20" s="6" t="str">
        <f>IF(Table1[[#This Row],[Date of Hospital Discharge]]="","",IF(Table1[[#This Row],[Readmission Bucket]]="Readmission within 60 days",1,0))</f>
        <v/>
      </c>
      <c r="AF20" s="6" t="str">
        <f>IF(Table1[[#This Row],[Date of Hospital Discharge]]="","",IF(Table1[[#This Row],[Readmission Bucket]]="Readmission within 90 days",1,0))</f>
        <v/>
      </c>
      <c r="AG20" s="6" t="str">
        <f>IF(Table1[[#This Row],[Date of Hospital Discharge]]="","",IF(Table1[[#This Row],[Readmission Bucket]]="Readmission Greater than 90 Days",1,0))</f>
        <v/>
      </c>
      <c r="AI20" s="17" t="s">
        <v>61</v>
      </c>
      <c r="AJ20" s="17">
        <f>SUMIF(Table1[Discharge Month],AI20,Table1[Discharge])</f>
        <v>0</v>
      </c>
    </row>
    <row r="21" spans="1:36" x14ac:dyDescent="0.4">
      <c r="A21" s="8">
        <v>13</v>
      </c>
      <c r="C21" s="9"/>
      <c r="F21" s="12"/>
      <c r="H21" s="10"/>
      <c r="I21" s="12"/>
      <c r="M21" s="11"/>
      <c r="N21" s="6" t="str">
        <f>IF(Table1[[#This Row],[Date of Hospital Discharge]]="","",1)</f>
        <v/>
      </c>
      <c r="O21" s="6" t="str">
        <f>IF(Table1[[#This Row],[Date of Hospital Discharge]]="","",IF(Table1[[#This Row],[Unplanned Readmission Date]]="",0,1))</f>
        <v/>
      </c>
      <c r="P21" s="6" t="str">
        <f>IF(Table1[[#This Row],[Readmission]]=1,Table1[[#This Row],[Unplanned Readmission Date]]-Table1[[#This Row],[Date of Hospital Discharge]],"")</f>
        <v/>
      </c>
      <c r="Q21" s="6" t="str">
        <f>IF(P21="","",VLOOKUP(P21,Validation!$F$4:$G$10,2,TRUE))</f>
        <v/>
      </c>
      <c r="R21" s="6" t="str">
        <f>IF(Table1[[#This Row],[Date of Hospital Discharge]]="","",TEXT(Table1[[#This Row],[Date of Hospital Discharge]],"mmmm"))</f>
        <v/>
      </c>
      <c r="S21" s="6" t="str">
        <f>IF(Table1[[#This Row],[Date of Hospital Discharge]]="","",IF(Table1[[#This Row],[Days Between Admissions]]&lt;=7,1,0))</f>
        <v/>
      </c>
      <c r="T21" s="6" t="str">
        <f>IF(Table1[[#This Row],[Date of Hospital Discharge]]="","",IF(Table1[[#This Row],[Days Between Admissions]]&lt;=14,1,0))</f>
        <v/>
      </c>
      <c r="U21" s="6" t="str">
        <f>IF(Table1[[#This Row],[Date of Hospital Discharge]]="","",IF(Table1[[#This Row],[Days Between Admissions]]&lt;=30,1,0))</f>
        <v/>
      </c>
      <c r="V21" s="6" t="str">
        <f>IF(Table1[[#This Row],[Date of Hospital Discharge]]="","",IF(Table1[[#This Row],[Days Between Admissions]]&lt;=60,1,0))</f>
        <v/>
      </c>
      <c r="W21" s="6" t="str">
        <f>IF(Table1[[#This Row],[Date of Hospital Discharge]]="","",IF(Table1[[#This Row],[Days Between Admissions]]&lt;=90,1,0))</f>
        <v/>
      </c>
      <c r="X21" s="6" t="str">
        <f>IF(Table1[[#This Row],[Date of Hospital Discharge]]="","",IF(Table1[[#This Row],[Days Between Admissions]]="",0,IF(Table1[[#This Row],[Days Between Admissions]]&gt;90,1,0)))</f>
        <v/>
      </c>
      <c r="Y21" s="6" t="str">
        <f>IF(Table1[[#This Row],[Date of Hospital Discharge]]="","",SUM(Table1[Discharge]))</f>
        <v/>
      </c>
      <c r="Z21" s="6" t="str">
        <f>IF(Table1[[#This Row],[Date of Hospital Discharge]]="","",SUM(Table1[Readmission]))</f>
        <v/>
      </c>
      <c r="AA21" s="6" t="str">
        <f>IF(Table1[[#This Row],[Date of Hospital Discharge]]="","",VLOOKUP(Table1[[#This Row],[Discharge Month]],$AI$9:$AJ$20,2,FALSE))</f>
        <v/>
      </c>
      <c r="AB21" s="6" t="str">
        <f>IF(Table1[[#This Row],[Date of Hospital Discharge]]="","",IF(Table1[[#This Row],[Readmission Bucket]]="Readmission within 7 days",1,0))</f>
        <v/>
      </c>
      <c r="AC21" s="6" t="str">
        <f>IF(Table1[[#This Row],[Date of Hospital Discharge]]="","",IF(Table1[[#This Row],[Readmission Bucket]]="Readmission within 14 days",1,0))</f>
        <v/>
      </c>
      <c r="AD21" s="6" t="str">
        <f>IF(Table1[[#This Row],[Date of Hospital Discharge]]="","",IF(Table1[[#This Row],[Readmission Bucket]]="Readmission within 30 days",1,0))</f>
        <v/>
      </c>
      <c r="AE21" s="6" t="str">
        <f>IF(Table1[[#This Row],[Date of Hospital Discharge]]="","",IF(Table1[[#This Row],[Readmission Bucket]]="Readmission within 60 days",1,0))</f>
        <v/>
      </c>
      <c r="AF21" s="6" t="str">
        <f>IF(Table1[[#This Row],[Date of Hospital Discharge]]="","",IF(Table1[[#This Row],[Readmission Bucket]]="Readmission within 90 days",1,0))</f>
        <v/>
      </c>
      <c r="AG21" s="6" t="str">
        <f>IF(Table1[[#This Row],[Date of Hospital Discharge]]="","",IF(Table1[[#This Row],[Readmission Bucket]]="Readmission Greater than 90 Days",1,0))</f>
        <v/>
      </c>
      <c r="AJ21" s="18">
        <f>SUM(AJ9:AJ20)</f>
        <v>0</v>
      </c>
    </row>
    <row r="22" spans="1:36" x14ac:dyDescent="0.4">
      <c r="A22" s="8">
        <v>14</v>
      </c>
      <c r="C22" s="9"/>
      <c r="F22" s="12"/>
      <c r="H22" s="10"/>
      <c r="I22" s="12"/>
      <c r="M22" s="11"/>
      <c r="N22" s="6" t="str">
        <f>IF(Table1[[#This Row],[Date of Hospital Discharge]]="","",1)</f>
        <v/>
      </c>
      <c r="O22" s="6" t="str">
        <f>IF(Table1[[#This Row],[Date of Hospital Discharge]]="","",IF(Table1[[#This Row],[Unplanned Readmission Date]]="",0,1))</f>
        <v/>
      </c>
      <c r="P22" s="6" t="str">
        <f>IF(Table1[[#This Row],[Readmission]]=1,Table1[[#This Row],[Unplanned Readmission Date]]-Table1[[#This Row],[Date of Hospital Discharge]],"")</f>
        <v/>
      </c>
      <c r="Q22" s="6" t="str">
        <f>IF(P22="","",VLOOKUP(P22,Validation!$F$4:$G$10,2,TRUE))</f>
        <v/>
      </c>
      <c r="R22" s="6" t="str">
        <f>IF(Table1[[#This Row],[Date of Hospital Discharge]]="","",TEXT(Table1[[#This Row],[Date of Hospital Discharge]],"mmmm"))</f>
        <v/>
      </c>
      <c r="S22" s="6" t="str">
        <f>IF(Table1[[#This Row],[Date of Hospital Discharge]]="","",IF(Table1[[#This Row],[Days Between Admissions]]&lt;=7,1,0))</f>
        <v/>
      </c>
      <c r="T22" s="6" t="str">
        <f>IF(Table1[[#This Row],[Date of Hospital Discharge]]="","",IF(Table1[[#This Row],[Days Between Admissions]]&lt;=14,1,0))</f>
        <v/>
      </c>
      <c r="U22" s="6" t="str">
        <f>IF(Table1[[#This Row],[Date of Hospital Discharge]]="","",IF(Table1[[#This Row],[Days Between Admissions]]&lt;=30,1,0))</f>
        <v/>
      </c>
      <c r="V22" s="6" t="str">
        <f>IF(Table1[[#This Row],[Date of Hospital Discharge]]="","",IF(Table1[[#This Row],[Days Between Admissions]]&lt;=60,1,0))</f>
        <v/>
      </c>
      <c r="W22" s="6" t="str">
        <f>IF(Table1[[#This Row],[Date of Hospital Discharge]]="","",IF(Table1[[#This Row],[Days Between Admissions]]&lt;=90,1,0))</f>
        <v/>
      </c>
      <c r="X22" s="6" t="str">
        <f>IF(Table1[[#This Row],[Date of Hospital Discharge]]="","",IF(Table1[[#This Row],[Days Between Admissions]]="",0,IF(Table1[[#This Row],[Days Between Admissions]]&gt;90,1,0)))</f>
        <v/>
      </c>
      <c r="Y22" s="6" t="str">
        <f>IF(Table1[[#This Row],[Date of Hospital Discharge]]="","",SUM(Table1[Discharge]))</f>
        <v/>
      </c>
      <c r="Z22" s="6" t="str">
        <f>IF(Table1[[#This Row],[Date of Hospital Discharge]]="","",SUM(Table1[Readmission]))</f>
        <v/>
      </c>
      <c r="AA22" s="6" t="str">
        <f>IF(Table1[[#This Row],[Date of Hospital Discharge]]="","",VLOOKUP(Table1[[#This Row],[Discharge Month]],$AI$9:$AJ$20,2,FALSE))</f>
        <v/>
      </c>
      <c r="AB22" s="6" t="str">
        <f>IF(Table1[[#This Row],[Date of Hospital Discharge]]="","",IF(Table1[[#This Row],[Readmission Bucket]]="Readmission within 7 days",1,0))</f>
        <v/>
      </c>
      <c r="AC22" s="6" t="str">
        <f>IF(Table1[[#This Row],[Date of Hospital Discharge]]="","",IF(Table1[[#This Row],[Readmission Bucket]]="Readmission within 14 days",1,0))</f>
        <v/>
      </c>
      <c r="AD22" s="6" t="str">
        <f>IF(Table1[[#This Row],[Date of Hospital Discharge]]="","",IF(Table1[[#This Row],[Readmission Bucket]]="Readmission within 30 days",1,0))</f>
        <v/>
      </c>
      <c r="AE22" s="6" t="str">
        <f>IF(Table1[[#This Row],[Date of Hospital Discharge]]="","",IF(Table1[[#This Row],[Readmission Bucket]]="Readmission within 60 days",1,0))</f>
        <v/>
      </c>
      <c r="AF22" s="6" t="str">
        <f>IF(Table1[[#This Row],[Date of Hospital Discharge]]="","",IF(Table1[[#This Row],[Readmission Bucket]]="Readmission within 90 days",1,0))</f>
        <v/>
      </c>
      <c r="AG22" s="6" t="str">
        <f>IF(Table1[[#This Row],[Date of Hospital Discharge]]="","",IF(Table1[[#This Row],[Readmission Bucket]]="Readmission Greater than 90 Days",1,0))</f>
        <v/>
      </c>
    </row>
    <row r="23" spans="1:36" x14ac:dyDescent="0.4">
      <c r="A23" s="8">
        <v>15</v>
      </c>
      <c r="C23" s="9"/>
      <c r="F23" s="12"/>
      <c r="H23" s="10"/>
      <c r="I23" s="12"/>
      <c r="M23" s="11"/>
      <c r="N23" s="6" t="str">
        <f>IF(Table1[[#This Row],[Date of Hospital Discharge]]="","",1)</f>
        <v/>
      </c>
      <c r="O23" s="6" t="str">
        <f>IF(Table1[[#This Row],[Date of Hospital Discharge]]="","",IF(Table1[[#This Row],[Unplanned Readmission Date]]="",0,1))</f>
        <v/>
      </c>
      <c r="P23" s="6" t="str">
        <f>IF(Table1[[#This Row],[Readmission]]=1,Table1[[#This Row],[Unplanned Readmission Date]]-Table1[[#This Row],[Date of Hospital Discharge]],"")</f>
        <v/>
      </c>
      <c r="Q23" s="6" t="str">
        <f>IF(P23="","",VLOOKUP(P23,Validation!$F$4:$G$10,2,TRUE))</f>
        <v/>
      </c>
      <c r="R23" s="6" t="str">
        <f>IF(Table1[[#This Row],[Date of Hospital Discharge]]="","",TEXT(Table1[[#This Row],[Date of Hospital Discharge]],"mmmm"))</f>
        <v/>
      </c>
      <c r="S23" s="6" t="str">
        <f>IF(Table1[[#This Row],[Date of Hospital Discharge]]="","",IF(Table1[[#This Row],[Days Between Admissions]]&lt;=7,1,0))</f>
        <v/>
      </c>
      <c r="T23" s="6" t="str">
        <f>IF(Table1[[#This Row],[Date of Hospital Discharge]]="","",IF(Table1[[#This Row],[Days Between Admissions]]&lt;=14,1,0))</f>
        <v/>
      </c>
      <c r="U23" s="6" t="str">
        <f>IF(Table1[[#This Row],[Date of Hospital Discharge]]="","",IF(Table1[[#This Row],[Days Between Admissions]]&lt;=30,1,0))</f>
        <v/>
      </c>
      <c r="V23" s="6" t="str">
        <f>IF(Table1[[#This Row],[Date of Hospital Discharge]]="","",IF(Table1[[#This Row],[Days Between Admissions]]&lt;=60,1,0))</f>
        <v/>
      </c>
      <c r="W23" s="6" t="str">
        <f>IF(Table1[[#This Row],[Date of Hospital Discharge]]="","",IF(Table1[[#This Row],[Days Between Admissions]]&lt;=90,1,0))</f>
        <v/>
      </c>
      <c r="X23" s="6" t="str">
        <f>IF(Table1[[#This Row],[Date of Hospital Discharge]]="","",IF(Table1[[#This Row],[Days Between Admissions]]="",0,IF(Table1[[#This Row],[Days Between Admissions]]&gt;90,1,0)))</f>
        <v/>
      </c>
      <c r="Y23" s="6" t="str">
        <f>IF(Table1[[#This Row],[Date of Hospital Discharge]]="","",SUM(Table1[Discharge]))</f>
        <v/>
      </c>
      <c r="Z23" s="6" t="str">
        <f>IF(Table1[[#This Row],[Date of Hospital Discharge]]="","",SUM(Table1[Readmission]))</f>
        <v/>
      </c>
      <c r="AA23" s="6" t="str">
        <f>IF(Table1[[#This Row],[Date of Hospital Discharge]]="","",VLOOKUP(Table1[[#This Row],[Discharge Month]],$AI$9:$AJ$20,2,FALSE))</f>
        <v/>
      </c>
      <c r="AB23" s="6" t="str">
        <f>IF(Table1[[#This Row],[Date of Hospital Discharge]]="","",IF(Table1[[#This Row],[Readmission Bucket]]="Readmission within 7 days",1,0))</f>
        <v/>
      </c>
      <c r="AC23" s="6" t="str">
        <f>IF(Table1[[#This Row],[Date of Hospital Discharge]]="","",IF(Table1[[#This Row],[Readmission Bucket]]="Readmission within 14 days",1,0))</f>
        <v/>
      </c>
      <c r="AD23" s="6" t="str">
        <f>IF(Table1[[#This Row],[Date of Hospital Discharge]]="","",IF(Table1[[#This Row],[Readmission Bucket]]="Readmission within 30 days",1,0))</f>
        <v/>
      </c>
      <c r="AE23" s="6" t="str">
        <f>IF(Table1[[#This Row],[Date of Hospital Discharge]]="","",IF(Table1[[#This Row],[Readmission Bucket]]="Readmission within 60 days",1,0))</f>
        <v/>
      </c>
      <c r="AF23" s="6" t="str">
        <f>IF(Table1[[#This Row],[Date of Hospital Discharge]]="","",IF(Table1[[#This Row],[Readmission Bucket]]="Readmission within 90 days",1,0))</f>
        <v/>
      </c>
      <c r="AG23" s="6" t="str">
        <f>IF(Table1[[#This Row],[Date of Hospital Discharge]]="","",IF(Table1[[#This Row],[Readmission Bucket]]="Readmission Greater than 90 Days",1,0))</f>
        <v/>
      </c>
    </row>
    <row r="24" spans="1:36" x14ac:dyDescent="0.4">
      <c r="A24" s="8">
        <v>16</v>
      </c>
      <c r="C24" s="9"/>
      <c r="F24" s="12"/>
      <c r="H24" s="10"/>
      <c r="I24" s="12"/>
      <c r="M24" s="11"/>
      <c r="N24" s="6" t="str">
        <f>IF(Table1[[#This Row],[Date of Hospital Discharge]]="","",1)</f>
        <v/>
      </c>
      <c r="O24" s="6" t="str">
        <f>IF(Table1[[#This Row],[Date of Hospital Discharge]]="","",IF(Table1[[#This Row],[Unplanned Readmission Date]]="",0,1))</f>
        <v/>
      </c>
      <c r="P24" s="6" t="str">
        <f>IF(Table1[[#This Row],[Readmission]]=1,Table1[[#This Row],[Unplanned Readmission Date]]-Table1[[#This Row],[Date of Hospital Discharge]],"")</f>
        <v/>
      </c>
      <c r="Q24" s="6" t="str">
        <f>IF(P24="","",VLOOKUP(P24,Validation!$F$4:$G$10,2,TRUE))</f>
        <v/>
      </c>
      <c r="R24" s="6" t="str">
        <f>IF(Table1[[#This Row],[Date of Hospital Discharge]]="","",TEXT(Table1[[#This Row],[Date of Hospital Discharge]],"mmmm"))</f>
        <v/>
      </c>
      <c r="S24" s="6" t="str">
        <f>IF(Table1[[#This Row],[Date of Hospital Discharge]]="","",IF(Table1[[#This Row],[Days Between Admissions]]&lt;=7,1,0))</f>
        <v/>
      </c>
      <c r="T24" s="6" t="str">
        <f>IF(Table1[[#This Row],[Date of Hospital Discharge]]="","",IF(Table1[[#This Row],[Days Between Admissions]]&lt;=14,1,0))</f>
        <v/>
      </c>
      <c r="U24" s="6" t="str">
        <f>IF(Table1[[#This Row],[Date of Hospital Discharge]]="","",IF(Table1[[#This Row],[Days Between Admissions]]&lt;=30,1,0))</f>
        <v/>
      </c>
      <c r="V24" s="6" t="str">
        <f>IF(Table1[[#This Row],[Date of Hospital Discharge]]="","",IF(Table1[[#This Row],[Days Between Admissions]]&lt;=60,1,0))</f>
        <v/>
      </c>
      <c r="W24" s="6" t="str">
        <f>IF(Table1[[#This Row],[Date of Hospital Discharge]]="","",IF(Table1[[#This Row],[Days Between Admissions]]&lt;=90,1,0))</f>
        <v/>
      </c>
      <c r="X24" s="6" t="str">
        <f>IF(Table1[[#This Row],[Date of Hospital Discharge]]="","",IF(Table1[[#This Row],[Days Between Admissions]]="",0,IF(Table1[[#This Row],[Days Between Admissions]]&gt;90,1,0)))</f>
        <v/>
      </c>
      <c r="Y24" s="6" t="str">
        <f>IF(Table1[[#This Row],[Date of Hospital Discharge]]="","",SUM(Table1[Discharge]))</f>
        <v/>
      </c>
      <c r="Z24" s="6" t="str">
        <f>IF(Table1[[#This Row],[Date of Hospital Discharge]]="","",SUM(Table1[Readmission]))</f>
        <v/>
      </c>
      <c r="AA24" s="6" t="str">
        <f>IF(Table1[[#This Row],[Date of Hospital Discharge]]="","",VLOOKUP(Table1[[#This Row],[Discharge Month]],$AI$9:$AJ$20,2,FALSE))</f>
        <v/>
      </c>
      <c r="AB24" s="6" t="str">
        <f>IF(Table1[[#This Row],[Date of Hospital Discharge]]="","",IF(Table1[[#This Row],[Readmission Bucket]]="Readmission within 7 days",1,0))</f>
        <v/>
      </c>
      <c r="AC24" s="6" t="str">
        <f>IF(Table1[[#This Row],[Date of Hospital Discharge]]="","",IF(Table1[[#This Row],[Readmission Bucket]]="Readmission within 14 days",1,0))</f>
        <v/>
      </c>
      <c r="AD24" s="6" t="str">
        <f>IF(Table1[[#This Row],[Date of Hospital Discharge]]="","",IF(Table1[[#This Row],[Readmission Bucket]]="Readmission within 30 days",1,0))</f>
        <v/>
      </c>
      <c r="AE24" s="6" t="str">
        <f>IF(Table1[[#This Row],[Date of Hospital Discharge]]="","",IF(Table1[[#This Row],[Readmission Bucket]]="Readmission within 60 days",1,0))</f>
        <v/>
      </c>
      <c r="AF24" s="6" t="str">
        <f>IF(Table1[[#This Row],[Date of Hospital Discharge]]="","",IF(Table1[[#This Row],[Readmission Bucket]]="Readmission within 90 days",1,0))</f>
        <v/>
      </c>
      <c r="AG24" s="6" t="str">
        <f>IF(Table1[[#This Row],[Date of Hospital Discharge]]="","",IF(Table1[[#This Row],[Readmission Bucket]]="Readmission Greater than 90 Days",1,0))</f>
        <v/>
      </c>
    </row>
    <row r="25" spans="1:36" x14ac:dyDescent="0.4">
      <c r="A25" s="8">
        <v>17</v>
      </c>
      <c r="F25" s="12"/>
      <c r="H25" s="10"/>
      <c r="I25" s="12"/>
      <c r="M25" s="11"/>
      <c r="N25" s="6" t="str">
        <f>IF(Table1[[#This Row],[Date of Hospital Discharge]]="","",1)</f>
        <v/>
      </c>
      <c r="O25" s="6" t="str">
        <f>IF(Table1[[#This Row],[Date of Hospital Discharge]]="","",IF(Table1[[#This Row],[Unplanned Readmission Date]]="",0,1))</f>
        <v/>
      </c>
      <c r="P25" s="6" t="str">
        <f>IF(Table1[[#This Row],[Readmission]]=1,Table1[[#This Row],[Unplanned Readmission Date]]-Table1[[#This Row],[Date of Hospital Discharge]],"")</f>
        <v/>
      </c>
      <c r="Q25" s="6" t="str">
        <f>IF(P25="","",VLOOKUP(P25,Validation!$F$4:$G$10,2,TRUE))</f>
        <v/>
      </c>
      <c r="R25" s="6" t="str">
        <f>IF(Table1[[#This Row],[Date of Hospital Discharge]]="","",TEXT(Table1[[#This Row],[Date of Hospital Discharge]],"mmmm"))</f>
        <v/>
      </c>
      <c r="S25" s="6" t="str">
        <f>IF(Table1[[#This Row],[Date of Hospital Discharge]]="","",IF(Table1[[#This Row],[Days Between Admissions]]&lt;=7,1,0))</f>
        <v/>
      </c>
      <c r="T25" s="6" t="str">
        <f>IF(Table1[[#This Row],[Date of Hospital Discharge]]="","",IF(Table1[[#This Row],[Days Between Admissions]]&lt;=14,1,0))</f>
        <v/>
      </c>
      <c r="U25" s="6" t="str">
        <f>IF(Table1[[#This Row],[Date of Hospital Discharge]]="","",IF(Table1[[#This Row],[Days Between Admissions]]&lt;=30,1,0))</f>
        <v/>
      </c>
      <c r="V25" s="6" t="str">
        <f>IF(Table1[[#This Row],[Date of Hospital Discharge]]="","",IF(Table1[[#This Row],[Days Between Admissions]]&lt;=60,1,0))</f>
        <v/>
      </c>
      <c r="W25" s="6" t="str">
        <f>IF(Table1[[#This Row],[Date of Hospital Discharge]]="","",IF(Table1[[#This Row],[Days Between Admissions]]&lt;=90,1,0))</f>
        <v/>
      </c>
      <c r="X25" s="6" t="str">
        <f>IF(Table1[[#This Row],[Date of Hospital Discharge]]="","",IF(Table1[[#This Row],[Days Between Admissions]]="",0,IF(Table1[[#This Row],[Days Between Admissions]]&gt;90,1,0)))</f>
        <v/>
      </c>
      <c r="Y25" s="6" t="str">
        <f>IF(Table1[[#This Row],[Date of Hospital Discharge]]="","",SUM(Table1[Discharge]))</f>
        <v/>
      </c>
      <c r="Z25" s="6" t="str">
        <f>IF(Table1[[#This Row],[Date of Hospital Discharge]]="","",SUM(Table1[Readmission]))</f>
        <v/>
      </c>
      <c r="AA25" s="6" t="str">
        <f>IF(Table1[[#This Row],[Date of Hospital Discharge]]="","",VLOOKUP(Table1[[#This Row],[Discharge Month]],$AI$9:$AJ$20,2,FALSE))</f>
        <v/>
      </c>
      <c r="AB25" s="6" t="str">
        <f>IF(Table1[[#This Row],[Date of Hospital Discharge]]="","",IF(Table1[[#This Row],[Readmission Bucket]]="Readmission within 7 days",1,0))</f>
        <v/>
      </c>
      <c r="AC25" s="6" t="str">
        <f>IF(Table1[[#This Row],[Date of Hospital Discharge]]="","",IF(Table1[[#This Row],[Readmission Bucket]]="Readmission within 14 days",1,0))</f>
        <v/>
      </c>
      <c r="AD25" s="6" t="str">
        <f>IF(Table1[[#This Row],[Date of Hospital Discharge]]="","",IF(Table1[[#This Row],[Readmission Bucket]]="Readmission within 30 days",1,0))</f>
        <v/>
      </c>
      <c r="AE25" s="6" t="str">
        <f>IF(Table1[[#This Row],[Date of Hospital Discharge]]="","",IF(Table1[[#This Row],[Readmission Bucket]]="Readmission within 60 days",1,0))</f>
        <v/>
      </c>
      <c r="AF25" s="6" t="str">
        <f>IF(Table1[[#This Row],[Date of Hospital Discharge]]="","",IF(Table1[[#This Row],[Readmission Bucket]]="Readmission within 90 days",1,0))</f>
        <v/>
      </c>
      <c r="AG25" s="6" t="str">
        <f>IF(Table1[[#This Row],[Date of Hospital Discharge]]="","",IF(Table1[[#This Row],[Readmission Bucket]]="Readmission Greater than 90 Days",1,0))</f>
        <v/>
      </c>
    </row>
    <row r="26" spans="1:36" x14ac:dyDescent="0.4">
      <c r="A26" s="8">
        <v>18</v>
      </c>
      <c r="F26" s="12"/>
      <c r="H26" s="10"/>
      <c r="I26" s="12"/>
      <c r="M26" s="11"/>
      <c r="N26" s="6" t="str">
        <f>IF(Table1[[#This Row],[Date of Hospital Discharge]]="","",1)</f>
        <v/>
      </c>
      <c r="O26" s="6" t="str">
        <f>IF(Table1[[#This Row],[Date of Hospital Discharge]]="","",IF(Table1[[#This Row],[Unplanned Readmission Date]]="",0,1))</f>
        <v/>
      </c>
      <c r="P26" s="6" t="str">
        <f>IF(Table1[[#This Row],[Readmission]]=1,Table1[[#This Row],[Unplanned Readmission Date]]-Table1[[#This Row],[Date of Hospital Discharge]],"")</f>
        <v/>
      </c>
      <c r="Q26" s="6" t="str">
        <f>IF(P26="","",VLOOKUP(P26,Validation!$F$4:$G$10,2,TRUE))</f>
        <v/>
      </c>
      <c r="R26" s="6" t="str">
        <f>IF(Table1[[#This Row],[Date of Hospital Discharge]]="","",TEXT(Table1[[#This Row],[Date of Hospital Discharge]],"mmmm"))</f>
        <v/>
      </c>
      <c r="S26" s="6" t="str">
        <f>IF(Table1[[#This Row],[Date of Hospital Discharge]]="","",IF(Table1[[#This Row],[Days Between Admissions]]&lt;=7,1,0))</f>
        <v/>
      </c>
      <c r="T26" s="6" t="str">
        <f>IF(Table1[[#This Row],[Date of Hospital Discharge]]="","",IF(Table1[[#This Row],[Days Between Admissions]]&lt;=14,1,0))</f>
        <v/>
      </c>
      <c r="U26" s="6" t="str">
        <f>IF(Table1[[#This Row],[Date of Hospital Discharge]]="","",IF(Table1[[#This Row],[Days Between Admissions]]&lt;=30,1,0))</f>
        <v/>
      </c>
      <c r="V26" s="6" t="str">
        <f>IF(Table1[[#This Row],[Date of Hospital Discharge]]="","",IF(Table1[[#This Row],[Days Between Admissions]]&lt;=60,1,0))</f>
        <v/>
      </c>
      <c r="W26" s="6" t="str">
        <f>IF(Table1[[#This Row],[Date of Hospital Discharge]]="","",IF(Table1[[#This Row],[Days Between Admissions]]&lt;=90,1,0))</f>
        <v/>
      </c>
      <c r="X26" s="6" t="str">
        <f>IF(Table1[[#This Row],[Date of Hospital Discharge]]="","",IF(Table1[[#This Row],[Days Between Admissions]]="",0,IF(Table1[[#This Row],[Days Between Admissions]]&gt;90,1,0)))</f>
        <v/>
      </c>
      <c r="Y26" s="6" t="str">
        <f>IF(Table1[[#This Row],[Date of Hospital Discharge]]="","",SUM(Table1[Discharge]))</f>
        <v/>
      </c>
      <c r="Z26" s="6" t="str">
        <f>IF(Table1[[#This Row],[Date of Hospital Discharge]]="","",SUM(Table1[Readmission]))</f>
        <v/>
      </c>
      <c r="AA26" s="6" t="str">
        <f>IF(Table1[[#This Row],[Date of Hospital Discharge]]="","",VLOOKUP(Table1[[#This Row],[Discharge Month]],$AI$9:$AJ$20,2,FALSE))</f>
        <v/>
      </c>
      <c r="AB26" s="6" t="str">
        <f>IF(Table1[[#This Row],[Date of Hospital Discharge]]="","",IF(Table1[[#This Row],[Readmission Bucket]]="Readmission within 7 days",1,0))</f>
        <v/>
      </c>
      <c r="AC26" s="6" t="str">
        <f>IF(Table1[[#This Row],[Date of Hospital Discharge]]="","",IF(Table1[[#This Row],[Readmission Bucket]]="Readmission within 14 days",1,0))</f>
        <v/>
      </c>
      <c r="AD26" s="6" t="str">
        <f>IF(Table1[[#This Row],[Date of Hospital Discharge]]="","",IF(Table1[[#This Row],[Readmission Bucket]]="Readmission within 30 days",1,0))</f>
        <v/>
      </c>
      <c r="AE26" s="6" t="str">
        <f>IF(Table1[[#This Row],[Date of Hospital Discharge]]="","",IF(Table1[[#This Row],[Readmission Bucket]]="Readmission within 60 days",1,0))</f>
        <v/>
      </c>
      <c r="AF26" s="6" t="str">
        <f>IF(Table1[[#This Row],[Date of Hospital Discharge]]="","",IF(Table1[[#This Row],[Readmission Bucket]]="Readmission within 90 days",1,0))</f>
        <v/>
      </c>
      <c r="AG26" s="6" t="str">
        <f>IF(Table1[[#This Row],[Date of Hospital Discharge]]="","",IF(Table1[[#This Row],[Readmission Bucket]]="Readmission Greater than 90 Days",1,0))</f>
        <v/>
      </c>
    </row>
    <row r="27" spans="1:36" x14ac:dyDescent="0.4">
      <c r="A27" s="8">
        <v>19</v>
      </c>
      <c r="F27" s="12"/>
      <c r="H27" s="10"/>
      <c r="I27" s="12"/>
      <c r="M27" s="11"/>
      <c r="N27" s="6" t="str">
        <f>IF(Table1[[#This Row],[Date of Hospital Discharge]]="","",1)</f>
        <v/>
      </c>
      <c r="O27" s="6" t="str">
        <f>IF(Table1[[#This Row],[Date of Hospital Discharge]]="","",IF(Table1[[#This Row],[Unplanned Readmission Date]]="",0,1))</f>
        <v/>
      </c>
      <c r="P27" s="6" t="str">
        <f>IF(Table1[[#This Row],[Readmission]]=1,Table1[[#This Row],[Unplanned Readmission Date]]-Table1[[#This Row],[Date of Hospital Discharge]],"")</f>
        <v/>
      </c>
      <c r="Q27" s="6" t="str">
        <f>IF(P27="","",VLOOKUP(P27,Validation!$F$4:$G$10,2,TRUE))</f>
        <v/>
      </c>
      <c r="R27" s="6" t="str">
        <f>IF(Table1[[#This Row],[Date of Hospital Discharge]]="","",TEXT(Table1[[#This Row],[Date of Hospital Discharge]],"mmmm"))</f>
        <v/>
      </c>
      <c r="S27" s="6" t="str">
        <f>IF(Table1[[#This Row],[Date of Hospital Discharge]]="","",IF(Table1[[#This Row],[Days Between Admissions]]&lt;=7,1,0))</f>
        <v/>
      </c>
      <c r="T27" s="6" t="str">
        <f>IF(Table1[[#This Row],[Date of Hospital Discharge]]="","",IF(Table1[[#This Row],[Days Between Admissions]]&lt;=14,1,0))</f>
        <v/>
      </c>
      <c r="U27" s="6" t="str">
        <f>IF(Table1[[#This Row],[Date of Hospital Discharge]]="","",IF(Table1[[#This Row],[Days Between Admissions]]&lt;=30,1,0))</f>
        <v/>
      </c>
      <c r="V27" s="6" t="str">
        <f>IF(Table1[[#This Row],[Date of Hospital Discharge]]="","",IF(Table1[[#This Row],[Days Between Admissions]]&lt;=60,1,0))</f>
        <v/>
      </c>
      <c r="W27" s="6" t="str">
        <f>IF(Table1[[#This Row],[Date of Hospital Discharge]]="","",IF(Table1[[#This Row],[Days Between Admissions]]&lt;=90,1,0))</f>
        <v/>
      </c>
      <c r="X27" s="6" t="str">
        <f>IF(Table1[[#This Row],[Date of Hospital Discharge]]="","",IF(Table1[[#This Row],[Days Between Admissions]]="",0,IF(Table1[[#This Row],[Days Between Admissions]]&gt;90,1,0)))</f>
        <v/>
      </c>
      <c r="Y27" s="6" t="str">
        <f>IF(Table1[[#This Row],[Date of Hospital Discharge]]="","",SUM(Table1[Discharge]))</f>
        <v/>
      </c>
      <c r="Z27" s="6" t="str">
        <f>IF(Table1[[#This Row],[Date of Hospital Discharge]]="","",SUM(Table1[Readmission]))</f>
        <v/>
      </c>
      <c r="AA27" s="6" t="str">
        <f>IF(Table1[[#This Row],[Date of Hospital Discharge]]="","",VLOOKUP(Table1[[#This Row],[Discharge Month]],$AI$9:$AJ$20,2,FALSE))</f>
        <v/>
      </c>
      <c r="AB27" s="6" t="str">
        <f>IF(Table1[[#This Row],[Date of Hospital Discharge]]="","",IF(Table1[[#This Row],[Readmission Bucket]]="Readmission within 7 days",1,0))</f>
        <v/>
      </c>
      <c r="AC27" s="6" t="str">
        <f>IF(Table1[[#This Row],[Date of Hospital Discharge]]="","",IF(Table1[[#This Row],[Readmission Bucket]]="Readmission within 14 days",1,0))</f>
        <v/>
      </c>
      <c r="AD27" s="6" t="str">
        <f>IF(Table1[[#This Row],[Date of Hospital Discharge]]="","",IF(Table1[[#This Row],[Readmission Bucket]]="Readmission within 30 days",1,0))</f>
        <v/>
      </c>
      <c r="AE27" s="6" t="str">
        <f>IF(Table1[[#This Row],[Date of Hospital Discharge]]="","",IF(Table1[[#This Row],[Readmission Bucket]]="Readmission within 60 days",1,0))</f>
        <v/>
      </c>
      <c r="AF27" s="6" t="str">
        <f>IF(Table1[[#This Row],[Date of Hospital Discharge]]="","",IF(Table1[[#This Row],[Readmission Bucket]]="Readmission within 90 days",1,0))</f>
        <v/>
      </c>
      <c r="AG27" s="6" t="str">
        <f>IF(Table1[[#This Row],[Date of Hospital Discharge]]="","",IF(Table1[[#This Row],[Readmission Bucket]]="Readmission Greater than 90 Days",1,0))</f>
        <v/>
      </c>
    </row>
    <row r="28" spans="1:36" x14ac:dyDescent="0.4">
      <c r="A28" s="8">
        <v>20</v>
      </c>
      <c r="F28" s="12"/>
      <c r="H28" s="10"/>
      <c r="I28" s="12"/>
      <c r="M28" s="11"/>
      <c r="N28" s="6" t="str">
        <f>IF(Table1[[#This Row],[Date of Hospital Discharge]]="","",1)</f>
        <v/>
      </c>
      <c r="O28" s="6" t="str">
        <f>IF(Table1[[#This Row],[Date of Hospital Discharge]]="","",IF(Table1[[#This Row],[Unplanned Readmission Date]]="",0,1))</f>
        <v/>
      </c>
      <c r="P28" s="6" t="str">
        <f>IF(Table1[[#This Row],[Readmission]]=1,Table1[[#This Row],[Unplanned Readmission Date]]-Table1[[#This Row],[Date of Hospital Discharge]],"")</f>
        <v/>
      </c>
      <c r="Q28" s="6" t="str">
        <f>IF(P28="","",VLOOKUP(P28,Validation!$F$4:$G$10,2,TRUE))</f>
        <v/>
      </c>
      <c r="R28" s="6" t="str">
        <f>IF(Table1[[#This Row],[Date of Hospital Discharge]]="","",TEXT(Table1[[#This Row],[Date of Hospital Discharge]],"mmmm"))</f>
        <v/>
      </c>
      <c r="S28" s="6" t="str">
        <f>IF(Table1[[#This Row],[Date of Hospital Discharge]]="","",IF(Table1[[#This Row],[Days Between Admissions]]&lt;=7,1,0))</f>
        <v/>
      </c>
      <c r="T28" s="6" t="str">
        <f>IF(Table1[[#This Row],[Date of Hospital Discharge]]="","",IF(Table1[[#This Row],[Days Between Admissions]]&lt;=14,1,0))</f>
        <v/>
      </c>
      <c r="U28" s="6" t="str">
        <f>IF(Table1[[#This Row],[Date of Hospital Discharge]]="","",IF(Table1[[#This Row],[Days Between Admissions]]&lt;=30,1,0))</f>
        <v/>
      </c>
      <c r="V28" s="6" t="str">
        <f>IF(Table1[[#This Row],[Date of Hospital Discharge]]="","",IF(Table1[[#This Row],[Days Between Admissions]]&lt;=60,1,0))</f>
        <v/>
      </c>
      <c r="W28" s="6" t="str">
        <f>IF(Table1[[#This Row],[Date of Hospital Discharge]]="","",IF(Table1[[#This Row],[Days Between Admissions]]&lt;=90,1,0))</f>
        <v/>
      </c>
      <c r="X28" s="6" t="str">
        <f>IF(Table1[[#This Row],[Date of Hospital Discharge]]="","",IF(Table1[[#This Row],[Days Between Admissions]]="",0,IF(Table1[[#This Row],[Days Between Admissions]]&gt;90,1,0)))</f>
        <v/>
      </c>
      <c r="Y28" s="6" t="str">
        <f>IF(Table1[[#This Row],[Date of Hospital Discharge]]="","",SUM(Table1[Discharge]))</f>
        <v/>
      </c>
      <c r="Z28" s="6" t="str">
        <f>IF(Table1[[#This Row],[Date of Hospital Discharge]]="","",SUM(Table1[Readmission]))</f>
        <v/>
      </c>
      <c r="AA28" s="6" t="str">
        <f>IF(Table1[[#This Row],[Date of Hospital Discharge]]="","",VLOOKUP(Table1[[#This Row],[Discharge Month]],$AI$9:$AJ$20,2,FALSE))</f>
        <v/>
      </c>
      <c r="AB28" s="6" t="str">
        <f>IF(Table1[[#This Row],[Date of Hospital Discharge]]="","",IF(Table1[[#This Row],[Readmission Bucket]]="Readmission within 7 days",1,0))</f>
        <v/>
      </c>
      <c r="AC28" s="6" t="str">
        <f>IF(Table1[[#This Row],[Date of Hospital Discharge]]="","",IF(Table1[[#This Row],[Readmission Bucket]]="Readmission within 14 days",1,0))</f>
        <v/>
      </c>
      <c r="AD28" s="6" t="str">
        <f>IF(Table1[[#This Row],[Date of Hospital Discharge]]="","",IF(Table1[[#This Row],[Readmission Bucket]]="Readmission within 30 days",1,0))</f>
        <v/>
      </c>
      <c r="AE28" s="6" t="str">
        <f>IF(Table1[[#This Row],[Date of Hospital Discharge]]="","",IF(Table1[[#This Row],[Readmission Bucket]]="Readmission within 60 days",1,0))</f>
        <v/>
      </c>
      <c r="AF28" s="6" t="str">
        <f>IF(Table1[[#This Row],[Date of Hospital Discharge]]="","",IF(Table1[[#This Row],[Readmission Bucket]]="Readmission within 90 days",1,0))</f>
        <v/>
      </c>
      <c r="AG28" s="6" t="str">
        <f>IF(Table1[[#This Row],[Date of Hospital Discharge]]="","",IF(Table1[[#This Row],[Readmission Bucket]]="Readmission Greater than 90 Days",1,0))</f>
        <v/>
      </c>
    </row>
    <row r="29" spans="1:36" x14ac:dyDescent="0.4">
      <c r="A29" s="8">
        <v>21</v>
      </c>
      <c r="F29" s="12"/>
      <c r="H29" s="10"/>
      <c r="I29" s="12"/>
      <c r="M29" s="11"/>
      <c r="N29" s="6" t="str">
        <f>IF(Table1[[#This Row],[Date of Hospital Discharge]]="","",1)</f>
        <v/>
      </c>
      <c r="O29" s="6" t="str">
        <f>IF(Table1[[#This Row],[Date of Hospital Discharge]]="","",IF(Table1[[#This Row],[Unplanned Readmission Date]]="",0,1))</f>
        <v/>
      </c>
      <c r="P29" s="6" t="str">
        <f>IF(Table1[[#This Row],[Readmission]]=1,Table1[[#This Row],[Unplanned Readmission Date]]-Table1[[#This Row],[Date of Hospital Discharge]],"")</f>
        <v/>
      </c>
      <c r="Q29" s="6" t="str">
        <f>IF(P29="","",VLOOKUP(P29,Validation!$F$4:$G$10,2,TRUE))</f>
        <v/>
      </c>
      <c r="R29" s="6" t="str">
        <f>IF(Table1[[#This Row],[Date of Hospital Discharge]]="","",TEXT(Table1[[#This Row],[Date of Hospital Discharge]],"mmmm"))</f>
        <v/>
      </c>
      <c r="S29" s="6" t="str">
        <f>IF(Table1[[#This Row],[Date of Hospital Discharge]]="","",IF(Table1[[#This Row],[Days Between Admissions]]&lt;=7,1,0))</f>
        <v/>
      </c>
      <c r="T29" s="6" t="str">
        <f>IF(Table1[[#This Row],[Date of Hospital Discharge]]="","",IF(Table1[[#This Row],[Days Between Admissions]]&lt;=14,1,0))</f>
        <v/>
      </c>
      <c r="U29" s="6" t="str">
        <f>IF(Table1[[#This Row],[Date of Hospital Discharge]]="","",IF(Table1[[#This Row],[Days Between Admissions]]&lt;=30,1,0))</f>
        <v/>
      </c>
      <c r="V29" s="6" t="str">
        <f>IF(Table1[[#This Row],[Date of Hospital Discharge]]="","",IF(Table1[[#This Row],[Days Between Admissions]]&lt;=60,1,0))</f>
        <v/>
      </c>
      <c r="W29" s="6" t="str">
        <f>IF(Table1[[#This Row],[Date of Hospital Discharge]]="","",IF(Table1[[#This Row],[Days Between Admissions]]&lt;=90,1,0))</f>
        <v/>
      </c>
      <c r="X29" s="6" t="str">
        <f>IF(Table1[[#This Row],[Date of Hospital Discharge]]="","",IF(Table1[[#This Row],[Days Between Admissions]]="",0,IF(Table1[[#This Row],[Days Between Admissions]]&gt;90,1,0)))</f>
        <v/>
      </c>
      <c r="Y29" s="6" t="str">
        <f>IF(Table1[[#This Row],[Date of Hospital Discharge]]="","",SUM(Table1[Discharge]))</f>
        <v/>
      </c>
      <c r="Z29" s="6" t="str">
        <f>IF(Table1[[#This Row],[Date of Hospital Discharge]]="","",SUM(Table1[Readmission]))</f>
        <v/>
      </c>
      <c r="AA29" s="6" t="str">
        <f>IF(Table1[[#This Row],[Date of Hospital Discharge]]="","",VLOOKUP(Table1[[#This Row],[Discharge Month]],$AI$9:$AJ$20,2,FALSE))</f>
        <v/>
      </c>
      <c r="AB29" s="6" t="str">
        <f>IF(Table1[[#This Row],[Date of Hospital Discharge]]="","",IF(Table1[[#This Row],[Readmission Bucket]]="Readmission within 7 days",1,0))</f>
        <v/>
      </c>
      <c r="AC29" s="6" t="str">
        <f>IF(Table1[[#This Row],[Date of Hospital Discharge]]="","",IF(Table1[[#This Row],[Readmission Bucket]]="Readmission within 14 days",1,0))</f>
        <v/>
      </c>
      <c r="AD29" s="6" t="str">
        <f>IF(Table1[[#This Row],[Date of Hospital Discharge]]="","",IF(Table1[[#This Row],[Readmission Bucket]]="Readmission within 30 days",1,0))</f>
        <v/>
      </c>
      <c r="AE29" s="6" t="str">
        <f>IF(Table1[[#This Row],[Date of Hospital Discharge]]="","",IF(Table1[[#This Row],[Readmission Bucket]]="Readmission within 60 days",1,0))</f>
        <v/>
      </c>
      <c r="AF29" s="6" t="str">
        <f>IF(Table1[[#This Row],[Date of Hospital Discharge]]="","",IF(Table1[[#This Row],[Readmission Bucket]]="Readmission within 90 days",1,0))</f>
        <v/>
      </c>
      <c r="AG29" s="6" t="str">
        <f>IF(Table1[[#This Row],[Date of Hospital Discharge]]="","",IF(Table1[[#This Row],[Readmission Bucket]]="Readmission Greater than 90 Days",1,0))</f>
        <v/>
      </c>
    </row>
    <row r="30" spans="1:36" x14ac:dyDescent="0.4">
      <c r="A30" s="8">
        <v>22</v>
      </c>
      <c r="F30" s="12"/>
      <c r="H30" s="10"/>
      <c r="I30" s="12"/>
      <c r="M30" s="11"/>
      <c r="N30" s="6" t="str">
        <f>IF(Table1[[#This Row],[Date of Hospital Discharge]]="","",1)</f>
        <v/>
      </c>
      <c r="O30" s="6" t="str">
        <f>IF(Table1[[#This Row],[Date of Hospital Discharge]]="","",IF(Table1[[#This Row],[Unplanned Readmission Date]]="",0,1))</f>
        <v/>
      </c>
      <c r="P30" s="6" t="str">
        <f>IF(Table1[[#This Row],[Readmission]]=1,Table1[[#This Row],[Unplanned Readmission Date]]-Table1[[#This Row],[Date of Hospital Discharge]],"")</f>
        <v/>
      </c>
      <c r="Q30" s="6" t="str">
        <f>IF(P30="","",VLOOKUP(P30,Validation!$F$4:$G$10,2,TRUE))</f>
        <v/>
      </c>
      <c r="R30" s="6" t="str">
        <f>IF(Table1[[#This Row],[Date of Hospital Discharge]]="","",TEXT(Table1[[#This Row],[Date of Hospital Discharge]],"mmmm"))</f>
        <v/>
      </c>
      <c r="S30" s="6" t="str">
        <f>IF(Table1[[#This Row],[Date of Hospital Discharge]]="","",IF(Table1[[#This Row],[Days Between Admissions]]&lt;=7,1,0))</f>
        <v/>
      </c>
      <c r="T30" s="6" t="str">
        <f>IF(Table1[[#This Row],[Date of Hospital Discharge]]="","",IF(Table1[[#This Row],[Days Between Admissions]]&lt;=14,1,0))</f>
        <v/>
      </c>
      <c r="U30" s="6" t="str">
        <f>IF(Table1[[#This Row],[Date of Hospital Discharge]]="","",IF(Table1[[#This Row],[Days Between Admissions]]&lt;=30,1,0))</f>
        <v/>
      </c>
      <c r="V30" s="6" t="str">
        <f>IF(Table1[[#This Row],[Date of Hospital Discharge]]="","",IF(Table1[[#This Row],[Days Between Admissions]]&lt;=60,1,0))</f>
        <v/>
      </c>
      <c r="W30" s="6" t="str">
        <f>IF(Table1[[#This Row],[Date of Hospital Discharge]]="","",IF(Table1[[#This Row],[Days Between Admissions]]&lt;=90,1,0))</f>
        <v/>
      </c>
      <c r="X30" s="6" t="str">
        <f>IF(Table1[[#This Row],[Date of Hospital Discharge]]="","",IF(Table1[[#This Row],[Days Between Admissions]]="",0,IF(Table1[[#This Row],[Days Between Admissions]]&gt;90,1,0)))</f>
        <v/>
      </c>
      <c r="Y30" s="6" t="str">
        <f>IF(Table1[[#This Row],[Date of Hospital Discharge]]="","",SUM(Table1[Discharge]))</f>
        <v/>
      </c>
      <c r="Z30" s="6" t="str">
        <f>IF(Table1[[#This Row],[Date of Hospital Discharge]]="","",SUM(Table1[Readmission]))</f>
        <v/>
      </c>
      <c r="AA30" s="6" t="str">
        <f>IF(Table1[[#This Row],[Date of Hospital Discharge]]="","",VLOOKUP(Table1[[#This Row],[Discharge Month]],$AI$9:$AJ$20,2,FALSE))</f>
        <v/>
      </c>
      <c r="AB30" s="6" t="str">
        <f>IF(Table1[[#This Row],[Date of Hospital Discharge]]="","",IF(Table1[[#This Row],[Readmission Bucket]]="Readmission within 7 days",1,0))</f>
        <v/>
      </c>
      <c r="AC30" s="6" t="str">
        <f>IF(Table1[[#This Row],[Date of Hospital Discharge]]="","",IF(Table1[[#This Row],[Readmission Bucket]]="Readmission within 14 days",1,0))</f>
        <v/>
      </c>
      <c r="AD30" s="6" t="str">
        <f>IF(Table1[[#This Row],[Date of Hospital Discharge]]="","",IF(Table1[[#This Row],[Readmission Bucket]]="Readmission within 30 days",1,0))</f>
        <v/>
      </c>
      <c r="AE30" s="6" t="str">
        <f>IF(Table1[[#This Row],[Date of Hospital Discharge]]="","",IF(Table1[[#This Row],[Readmission Bucket]]="Readmission within 60 days",1,0))</f>
        <v/>
      </c>
      <c r="AF30" s="6" t="str">
        <f>IF(Table1[[#This Row],[Date of Hospital Discharge]]="","",IF(Table1[[#This Row],[Readmission Bucket]]="Readmission within 90 days",1,0))</f>
        <v/>
      </c>
      <c r="AG30" s="6" t="str">
        <f>IF(Table1[[#This Row],[Date of Hospital Discharge]]="","",IF(Table1[[#This Row],[Readmission Bucket]]="Readmission Greater than 90 Days",1,0))</f>
        <v/>
      </c>
    </row>
    <row r="31" spans="1:36" x14ac:dyDescent="0.4">
      <c r="A31" s="8">
        <v>23</v>
      </c>
      <c r="F31" s="12"/>
      <c r="H31" s="10"/>
      <c r="I31" s="12"/>
      <c r="M31" s="11"/>
      <c r="N31" s="6" t="str">
        <f>IF(Table1[[#This Row],[Date of Hospital Discharge]]="","",1)</f>
        <v/>
      </c>
      <c r="O31" s="6" t="str">
        <f>IF(Table1[[#This Row],[Date of Hospital Discharge]]="","",IF(Table1[[#This Row],[Unplanned Readmission Date]]="",0,1))</f>
        <v/>
      </c>
      <c r="P31" s="6" t="str">
        <f>IF(Table1[[#This Row],[Readmission]]=1,Table1[[#This Row],[Unplanned Readmission Date]]-Table1[[#This Row],[Date of Hospital Discharge]],"")</f>
        <v/>
      </c>
      <c r="Q31" s="6" t="str">
        <f>IF(P31="","",VLOOKUP(P31,Validation!$F$4:$G$10,2,TRUE))</f>
        <v/>
      </c>
      <c r="R31" s="6" t="str">
        <f>IF(Table1[[#This Row],[Date of Hospital Discharge]]="","",TEXT(Table1[[#This Row],[Date of Hospital Discharge]],"mmmm"))</f>
        <v/>
      </c>
      <c r="S31" s="6" t="str">
        <f>IF(Table1[[#This Row],[Date of Hospital Discharge]]="","",IF(Table1[[#This Row],[Days Between Admissions]]&lt;=7,1,0))</f>
        <v/>
      </c>
      <c r="T31" s="6" t="str">
        <f>IF(Table1[[#This Row],[Date of Hospital Discharge]]="","",IF(Table1[[#This Row],[Days Between Admissions]]&lt;=14,1,0))</f>
        <v/>
      </c>
      <c r="U31" s="6" t="str">
        <f>IF(Table1[[#This Row],[Date of Hospital Discharge]]="","",IF(Table1[[#This Row],[Days Between Admissions]]&lt;=30,1,0))</f>
        <v/>
      </c>
      <c r="V31" s="6" t="str">
        <f>IF(Table1[[#This Row],[Date of Hospital Discharge]]="","",IF(Table1[[#This Row],[Days Between Admissions]]&lt;=60,1,0))</f>
        <v/>
      </c>
      <c r="W31" s="6" t="str">
        <f>IF(Table1[[#This Row],[Date of Hospital Discharge]]="","",IF(Table1[[#This Row],[Days Between Admissions]]&lt;=90,1,0))</f>
        <v/>
      </c>
      <c r="X31" s="6" t="str">
        <f>IF(Table1[[#This Row],[Date of Hospital Discharge]]="","",IF(Table1[[#This Row],[Days Between Admissions]]="",0,IF(Table1[[#This Row],[Days Between Admissions]]&gt;90,1,0)))</f>
        <v/>
      </c>
      <c r="Y31" s="6" t="str">
        <f>IF(Table1[[#This Row],[Date of Hospital Discharge]]="","",SUM(Table1[Discharge]))</f>
        <v/>
      </c>
      <c r="Z31" s="6" t="str">
        <f>IF(Table1[[#This Row],[Date of Hospital Discharge]]="","",SUM(Table1[Readmission]))</f>
        <v/>
      </c>
      <c r="AA31" s="6" t="str">
        <f>IF(Table1[[#This Row],[Date of Hospital Discharge]]="","",VLOOKUP(Table1[[#This Row],[Discharge Month]],$AI$9:$AJ$20,2,FALSE))</f>
        <v/>
      </c>
      <c r="AB31" s="6" t="str">
        <f>IF(Table1[[#This Row],[Date of Hospital Discharge]]="","",IF(Table1[[#This Row],[Readmission Bucket]]="Readmission within 7 days",1,0))</f>
        <v/>
      </c>
      <c r="AC31" s="6" t="str">
        <f>IF(Table1[[#This Row],[Date of Hospital Discharge]]="","",IF(Table1[[#This Row],[Readmission Bucket]]="Readmission within 14 days",1,0))</f>
        <v/>
      </c>
      <c r="AD31" s="6" t="str">
        <f>IF(Table1[[#This Row],[Date of Hospital Discharge]]="","",IF(Table1[[#This Row],[Readmission Bucket]]="Readmission within 30 days",1,0))</f>
        <v/>
      </c>
      <c r="AE31" s="6" t="str">
        <f>IF(Table1[[#This Row],[Date of Hospital Discharge]]="","",IF(Table1[[#This Row],[Readmission Bucket]]="Readmission within 60 days",1,0))</f>
        <v/>
      </c>
      <c r="AF31" s="6" t="str">
        <f>IF(Table1[[#This Row],[Date of Hospital Discharge]]="","",IF(Table1[[#This Row],[Readmission Bucket]]="Readmission within 90 days",1,0))</f>
        <v/>
      </c>
      <c r="AG31" s="6" t="str">
        <f>IF(Table1[[#This Row],[Date of Hospital Discharge]]="","",IF(Table1[[#This Row],[Readmission Bucket]]="Readmission Greater than 90 Days",1,0))</f>
        <v/>
      </c>
    </row>
    <row r="32" spans="1:36" x14ac:dyDescent="0.4">
      <c r="A32" s="8">
        <v>24</v>
      </c>
      <c r="F32" s="12"/>
      <c r="H32" s="10"/>
      <c r="I32" s="12"/>
      <c r="M32" s="11"/>
      <c r="N32" s="6" t="str">
        <f>IF(Table1[[#This Row],[Date of Hospital Discharge]]="","",1)</f>
        <v/>
      </c>
      <c r="O32" s="6" t="str">
        <f>IF(Table1[[#This Row],[Date of Hospital Discharge]]="","",IF(Table1[[#This Row],[Unplanned Readmission Date]]="",0,1))</f>
        <v/>
      </c>
      <c r="P32" s="6" t="str">
        <f>IF(Table1[[#This Row],[Readmission]]=1,Table1[[#This Row],[Unplanned Readmission Date]]-Table1[[#This Row],[Date of Hospital Discharge]],"")</f>
        <v/>
      </c>
      <c r="Q32" s="6" t="str">
        <f>IF(P32="","",VLOOKUP(P32,Validation!$F$4:$G$10,2,TRUE))</f>
        <v/>
      </c>
      <c r="R32" s="6" t="str">
        <f>IF(Table1[[#This Row],[Date of Hospital Discharge]]="","",TEXT(Table1[[#This Row],[Date of Hospital Discharge]],"mmmm"))</f>
        <v/>
      </c>
      <c r="S32" s="6" t="str">
        <f>IF(Table1[[#This Row],[Date of Hospital Discharge]]="","",IF(Table1[[#This Row],[Days Between Admissions]]&lt;=7,1,0))</f>
        <v/>
      </c>
      <c r="T32" s="6" t="str">
        <f>IF(Table1[[#This Row],[Date of Hospital Discharge]]="","",IF(Table1[[#This Row],[Days Between Admissions]]&lt;=14,1,0))</f>
        <v/>
      </c>
      <c r="U32" s="6" t="str">
        <f>IF(Table1[[#This Row],[Date of Hospital Discharge]]="","",IF(Table1[[#This Row],[Days Between Admissions]]&lt;=30,1,0))</f>
        <v/>
      </c>
      <c r="V32" s="6" t="str">
        <f>IF(Table1[[#This Row],[Date of Hospital Discharge]]="","",IF(Table1[[#This Row],[Days Between Admissions]]&lt;=60,1,0))</f>
        <v/>
      </c>
      <c r="W32" s="6" t="str">
        <f>IF(Table1[[#This Row],[Date of Hospital Discharge]]="","",IF(Table1[[#This Row],[Days Between Admissions]]&lt;=90,1,0))</f>
        <v/>
      </c>
      <c r="X32" s="6" t="str">
        <f>IF(Table1[[#This Row],[Date of Hospital Discharge]]="","",IF(Table1[[#This Row],[Days Between Admissions]]="",0,IF(Table1[[#This Row],[Days Between Admissions]]&gt;90,1,0)))</f>
        <v/>
      </c>
      <c r="Y32" s="6" t="str">
        <f>IF(Table1[[#This Row],[Date of Hospital Discharge]]="","",SUM(Table1[Discharge]))</f>
        <v/>
      </c>
      <c r="Z32" s="6" t="str">
        <f>IF(Table1[[#This Row],[Date of Hospital Discharge]]="","",SUM(Table1[Readmission]))</f>
        <v/>
      </c>
      <c r="AA32" s="6" t="str">
        <f>IF(Table1[[#This Row],[Date of Hospital Discharge]]="","",VLOOKUP(Table1[[#This Row],[Discharge Month]],$AI$9:$AJ$20,2,FALSE))</f>
        <v/>
      </c>
      <c r="AB32" s="6" t="str">
        <f>IF(Table1[[#This Row],[Date of Hospital Discharge]]="","",IF(Table1[[#This Row],[Readmission Bucket]]="Readmission within 7 days",1,0))</f>
        <v/>
      </c>
      <c r="AC32" s="6" t="str">
        <f>IF(Table1[[#This Row],[Date of Hospital Discharge]]="","",IF(Table1[[#This Row],[Readmission Bucket]]="Readmission within 14 days",1,0))</f>
        <v/>
      </c>
      <c r="AD32" s="6" t="str">
        <f>IF(Table1[[#This Row],[Date of Hospital Discharge]]="","",IF(Table1[[#This Row],[Readmission Bucket]]="Readmission within 30 days",1,0))</f>
        <v/>
      </c>
      <c r="AE32" s="6" t="str">
        <f>IF(Table1[[#This Row],[Date of Hospital Discharge]]="","",IF(Table1[[#This Row],[Readmission Bucket]]="Readmission within 60 days",1,0))</f>
        <v/>
      </c>
      <c r="AF32" s="6" t="str">
        <f>IF(Table1[[#This Row],[Date of Hospital Discharge]]="","",IF(Table1[[#This Row],[Readmission Bucket]]="Readmission within 90 days",1,0))</f>
        <v/>
      </c>
      <c r="AG32" s="6" t="str">
        <f>IF(Table1[[#This Row],[Date of Hospital Discharge]]="","",IF(Table1[[#This Row],[Readmission Bucket]]="Readmission Greater than 90 Days",1,0))</f>
        <v/>
      </c>
    </row>
    <row r="33" spans="1:33" x14ac:dyDescent="0.4">
      <c r="A33" s="8">
        <v>25</v>
      </c>
      <c r="F33" s="12"/>
      <c r="H33" s="10"/>
      <c r="I33" s="12"/>
      <c r="M33" s="11"/>
      <c r="N33" s="6" t="str">
        <f>IF(Table1[[#This Row],[Date of Hospital Discharge]]="","",1)</f>
        <v/>
      </c>
      <c r="O33" s="6" t="str">
        <f>IF(Table1[[#This Row],[Date of Hospital Discharge]]="","",IF(Table1[[#This Row],[Unplanned Readmission Date]]="",0,1))</f>
        <v/>
      </c>
      <c r="P33" s="6" t="str">
        <f>IF(Table1[[#This Row],[Readmission]]=1,Table1[[#This Row],[Unplanned Readmission Date]]-Table1[[#This Row],[Date of Hospital Discharge]],"")</f>
        <v/>
      </c>
      <c r="Q33" s="6" t="str">
        <f>IF(P33="","",VLOOKUP(P33,Validation!$F$4:$G$10,2,TRUE))</f>
        <v/>
      </c>
      <c r="R33" s="6" t="str">
        <f>IF(Table1[[#This Row],[Date of Hospital Discharge]]="","",TEXT(Table1[[#This Row],[Date of Hospital Discharge]],"mmmm"))</f>
        <v/>
      </c>
      <c r="S33" s="6" t="str">
        <f>IF(Table1[[#This Row],[Date of Hospital Discharge]]="","",IF(Table1[[#This Row],[Days Between Admissions]]&lt;=7,1,0))</f>
        <v/>
      </c>
      <c r="T33" s="6" t="str">
        <f>IF(Table1[[#This Row],[Date of Hospital Discharge]]="","",IF(Table1[[#This Row],[Days Between Admissions]]&lt;=14,1,0))</f>
        <v/>
      </c>
      <c r="U33" s="6" t="str">
        <f>IF(Table1[[#This Row],[Date of Hospital Discharge]]="","",IF(Table1[[#This Row],[Days Between Admissions]]&lt;=30,1,0))</f>
        <v/>
      </c>
      <c r="V33" s="6" t="str">
        <f>IF(Table1[[#This Row],[Date of Hospital Discharge]]="","",IF(Table1[[#This Row],[Days Between Admissions]]&lt;=60,1,0))</f>
        <v/>
      </c>
      <c r="W33" s="6" t="str">
        <f>IF(Table1[[#This Row],[Date of Hospital Discharge]]="","",IF(Table1[[#This Row],[Days Between Admissions]]&lt;=90,1,0))</f>
        <v/>
      </c>
      <c r="X33" s="6" t="str">
        <f>IF(Table1[[#This Row],[Date of Hospital Discharge]]="","",IF(Table1[[#This Row],[Days Between Admissions]]="",0,IF(Table1[[#This Row],[Days Between Admissions]]&gt;90,1,0)))</f>
        <v/>
      </c>
      <c r="Y33" s="6" t="str">
        <f>IF(Table1[[#This Row],[Date of Hospital Discharge]]="","",SUM(Table1[Discharge]))</f>
        <v/>
      </c>
      <c r="Z33" s="6" t="str">
        <f>IF(Table1[[#This Row],[Date of Hospital Discharge]]="","",SUM(Table1[Readmission]))</f>
        <v/>
      </c>
      <c r="AA33" s="6" t="str">
        <f>IF(Table1[[#This Row],[Date of Hospital Discharge]]="","",VLOOKUP(Table1[[#This Row],[Discharge Month]],$AI$9:$AJ$20,2,FALSE))</f>
        <v/>
      </c>
      <c r="AB33" s="6" t="str">
        <f>IF(Table1[[#This Row],[Date of Hospital Discharge]]="","",IF(Table1[[#This Row],[Readmission Bucket]]="Readmission within 7 days",1,0))</f>
        <v/>
      </c>
      <c r="AC33" s="6" t="str">
        <f>IF(Table1[[#This Row],[Date of Hospital Discharge]]="","",IF(Table1[[#This Row],[Readmission Bucket]]="Readmission within 14 days",1,0))</f>
        <v/>
      </c>
      <c r="AD33" s="6" t="str">
        <f>IF(Table1[[#This Row],[Date of Hospital Discharge]]="","",IF(Table1[[#This Row],[Readmission Bucket]]="Readmission within 30 days",1,0))</f>
        <v/>
      </c>
      <c r="AE33" s="6" t="str">
        <f>IF(Table1[[#This Row],[Date of Hospital Discharge]]="","",IF(Table1[[#This Row],[Readmission Bucket]]="Readmission within 60 days",1,0))</f>
        <v/>
      </c>
      <c r="AF33" s="6" t="str">
        <f>IF(Table1[[#This Row],[Date of Hospital Discharge]]="","",IF(Table1[[#This Row],[Readmission Bucket]]="Readmission within 90 days",1,0))</f>
        <v/>
      </c>
      <c r="AG33" s="6" t="str">
        <f>IF(Table1[[#This Row],[Date of Hospital Discharge]]="","",IF(Table1[[#This Row],[Readmission Bucket]]="Readmission Greater than 90 Days",1,0))</f>
        <v/>
      </c>
    </row>
    <row r="34" spans="1:33" x14ac:dyDescent="0.4">
      <c r="A34" s="8">
        <v>26</v>
      </c>
      <c r="F34" s="12"/>
      <c r="H34" s="10"/>
      <c r="I34" s="12"/>
      <c r="M34" s="11"/>
      <c r="N34" s="6" t="str">
        <f>IF(Table1[[#This Row],[Date of Hospital Discharge]]="","",1)</f>
        <v/>
      </c>
      <c r="O34" s="6" t="str">
        <f>IF(Table1[[#This Row],[Date of Hospital Discharge]]="","",IF(Table1[[#This Row],[Unplanned Readmission Date]]="",0,1))</f>
        <v/>
      </c>
      <c r="P34" s="6" t="str">
        <f>IF(Table1[[#This Row],[Readmission]]=1,Table1[[#This Row],[Unplanned Readmission Date]]-Table1[[#This Row],[Date of Hospital Discharge]],"")</f>
        <v/>
      </c>
      <c r="Q34" s="6" t="str">
        <f>IF(P34="","",VLOOKUP(P34,Validation!$F$4:$G$10,2,TRUE))</f>
        <v/>
      </c>
      <c r="R34" s="6" t="str">
        <f>IF(Table1[[#This Row],[Date of Hospital Discharge]]="","",TEXT(Table1[[#This Row],[Date of Hospital Discharge]],"mmmm"))</f>
        <v/>
      </c>
      <c r="S34" s="6" t="str">
        <f>IF(Table1[[#This Row],[Date of Hospital Discharge]]="","",IF(Table1[[#This Row],[Days Between Admissions]]&lt;=7,1,0))</f>
        <v/>
      </c>
      <c r="T34" s="6" t="str">
        <f>IF(Table1[[#This Row],[Date of Hospital Discharge]]="","",IF(Table1[[#This Row],[Days Between Admissions]]&lt;=14,1,0))</f>
        <v/>
      </c>
      <c r="U34" s="6" t="str">
        <f>IF(Table1[[#This Row],[Date of Hospital Discharge]]="","",IF(Table1[[#This Row],[Days Between Admissions]]&lt;=30,1,0))</f>
        <v/>
      </c>
      <c r="V34" s="6" t="str">
        <f>IF(Table1[[#This Row],[Date of Hospital Discharge]]="","",IF(Table1[[#This Row],[Days Between Admissions]]&lt;=60,1,0))</f>
        <v/>
      </c>
      <c r="W34" s="6" t="str">
        <f>IF(Table1[[#This Row],[Date of Hospital Discharge]]="","",IF(Table1[[#This Row],[Days Between Admissions]]&lt;=90,1,0))</f>
        <v/>
      </c>
      <c r="X34" s="6" t="str">
        <f>IF(Table1[[#This Row],[Date of Hospital Discharge]]="","",IF(Table1[[#This Row],[Days Between Admissions]]="",0,IF(Table1[[#This Row],[Days Between Admissions]]&gt;90,1,0)))</f>
        <v/>
      </c>
      <c r="Y34" s="6" t="str">
        <f>IF(Table1[[#This Row],[Date of Hospital Discharge]]="","",SUM(Table1[Discharge]))</f>
        <v/>
      </c>
      <c r="Z34" s="6" t="str">
        <f>IF(Table1[[#This Row],[Date of Hospital Discharge]]="","",SUM(Table1[Readmission]))</f>
        <v/>
      </c>
      <c r="AA34" s="6" t="str">
        <f>IF(Table1[[#This Row],[Date of Hospital Discharge]]="","",VLOOKUP(Table1[[#This Row],[Discharge Month]],$AI$9:$AJ$20,2,FALSE))</f>
        <v/>
      </c>
      <c r="AB34" s="6" t="str">
        <f>IF(Table1[[#This Row],[Date of Hospital Discharge]]="","",IF(Table1[[#This Row],[Readmission Bucket]]="Readmission within 7 days",1,0))</f>
        <v/>
      </c>
      <c r="AC34" s="6" t="str">
        <f>IF(Table1[[#This Row],[Date of Hospital Discharge]]="","",IF(Table1[[#This Row],[Readmission Bucket]]="Readmission within 14 days",1,0))</f>
        <v/>
      </c>
      <c r="AD34" s="6" t="str">
        <f>IF(Table1[[#This Row],[Date of Hospital Discharge]]="","",IF(Table1[[#This Row],[Readmission Bucket]]="Readmission within 30 days",1,0))</f>
        <v/>
      </c>
      <c r="AE34" s="6" t="str">
        <f>IF(Table1[[#This Row],[Date of Hospital Discharge]]="","",IF(Table1[[#This Row],[Readmission Bucket]]="Readmission within 60 days",1,0))</f>
        <v/>
      </c>
      <c r="AF34" s="6" t="str">
        <f>IF(Table1[[#This Row],[Date of Hospital Discharge]]="","",IF(Table1[[#This Row],[Readmission Bucket]]="Readmission within 90 days",1,0))</f>
        <v/>
      </c>
      <c r="AG34" s="6" t="str">
        <f>IF(Table1[[#This Row],[Date of Hospital Discharge]]="","",IF(Table1[[#This Row],[Readmission Bucket]]="Readmission Greater than 90 Days",1,0))</f>
        <v/>
      </c>
    </row>
    <row r="35" spans="1:33" x14ac:dyDescent="0.4">
      <c r="A35" s="8">
        <v>27</v>
      </c>
      <c r="F35" s="12"/>
      <c r="H35" s="10"/>
      <c r="I35" s="12"/>
      <c r="M35" s="11"/>
      <c r="N35" s="6" t="str">
        <f>IF(Table1[[#This Row],[Date of Hospital Discharge]]="","",1)</f>
        <v/>
      </c>
      <c r="O35" s="6" t="str">
        <f>IF(Table1[[#This Row],[Date of Hospital Discharge]]="","",IF(Table1[[#This Row],[Unplanned Readmission Date]]="",0,1))</f>
        <v/>
      </c>
      <c r="P35" s="6" t="str">
        <f>IF(Table1[[#This Row],[Readmission]]=1,Table1[[#This Row],[Unplanned Readmission Date]]-Table1[[#This Row],[Date of Hospital Discharge]],"")</f>
        <v/>
      </c>
      <c r="Q35" s="6" t="str">
        <f>IF(P35="","",VLOOKUP(P35,Validation!$F$4:$G$10,2,TRUE))</f>
        <v/>
      </c>
      <c r="R35" s="6" t="str">
        <f>IF(Table1[[#This Row],[Date of Hospital Discharge]]="","",TEXT(Table1[[#This Row],[Date of Hospital Discharge]],"mmmm"))</f>
        <v/>
      </c>
      <c r="S35" s="6" t="str">
        <f>IF(Table1[[#This Row],[Date of Hospital Discharge]]="","",IF(Table1[[#This Row],[Days Between Admissions]]&lt;=7,1,0))</f>
        <v/>
      </c>
      <c r="T35" s="6" t="str">
        <f>IF(Table1[[#This Row],[Date of Hospital Discharge]]="","",IF(Table1[[#This Row],[Days Between Admissions]]&lt;=14,1,0))</f>
        <v/>
      </c>
      <c r="U35" s="6" t="str">
        <f>IF(Table1[[#This Row],[Date of Hospital Discharge]]="","",IF(Table1[[#This Row],[Days Between Admissions]]&lt;=30,1,0))</f>
        <v/>
      </c>
      <c r="V35" s="6" t="str">
        <f>IF(Table1[[#This Row],[Date of Hospital Discharge]]="","",IF(Table1[[#This Row],[Days Between Admissions]]&lt;=60,1,0))</f>
        <v/>
      </c>
      <c r="W35" s="6" t="str">
        <f>IF(Table1[[#This Row],[Date of Hospital Discharge]]="","",IF(Table1[[#This Row],[Days Between Admissions]]&lt;=90,1,0))</f>
        <v/>
      </c>
      <c r="X35" s="6" t="str">
        <f>IF(Table1[[#This Row],[Date of Hospital Discharge]]="","",IF(Table1[[#This Row],[Days Between Admissions]]="",0,IF(Table1[[#This Row],[Days Between Admissions]]&gt;90,1,0)))</f>
        <v/>
      </c>
      <c r="Y35" s="6" t="str">
        <f>IF(Table1[[#This Row],[Date of Hospital Discharge]]="","",SUM(Table1[Discharge]))</f>
        <v/>
      </c>
      <c r="Z35" s="6" t="str">
        <f>IF(Table1[[#This Row],[Date of Hospital Discharge]]="","",SUM(Table1[Readmission]))</f>
        <v/>
      </c>
      <c r="AA35" s="6" t="str">
        <f>IF(Table1[[#This Row],[Date of Hospital Discharge]]="","",VLOOKUP(Table1[[#This Row],[Discharge Month]],$AI$9:$AJ$20,2,FALSE))</f>
        <v/>
      </c>
      <c r="AB35" s="6" t="str">
        <f>IF(Table1[[#This Row],[Date of Hospital Discharge]]="","",IF(Table1[[#This Row],[Readmission Bucket]]="Readmission within 7 days",1,0))</f>
        <v/>
      </c>
      <c r="AC35" s="6" t="str">
        <f>IF(Table1[[#This Row],[Date of Hospital Discharge]]="","",IF(Table1[[#This Row],[Readmission Bucket]]="Readmission within 14 days",1,0))</f>
        <v/>
      </c>
      <c r="AD35" s="6" t="str">
        <f>IF(Table1[[#This Row],[Date of Hospital Discharge]]="","",IF(Table1[[#This Row],[Readmission Bucket]]="Readmission within 30 days",1,0))</f>
        <v/>
      </c>
      <c r="AE35" s="6" t="str">
        <f>IF(Table1[[#This Row],[Date of Hospital Discharge]]="","",IF(Table1[[#This Row],[Readmission Bucket]]="Readmission within 60 days",1,0))</f>
        <v/>
      </c>
      <c r="AF35" s="6" t="str">
        <f>IF(Table1[[#This Row],[Date of Hospital Discharge]]="","",IF(Table1[[#This Row],[Readmission Bucket]]="Readmission within 90 days",1,0))</f>
        <v/>
      </c>
      <c r="AG35" s="6" t="str">
        <f>IF(Table1[[#This Row],[Date of Hospital Discharge]]="","",IF(Table1[[#This Row],[Readmission Bucket]]="Readmission Greater than 90 Days",1,0))</f>
        <v/>
      </c>
    </row>
    <row r="36" spans="1:33" x14ac:dyDescent="0.4">
      <c r="A36" s="8">
        <v>28</v>
      </c>
      <c r="F36" s="12"/>
      <c r="H36" s="10"/>
      <c r="I36" s="12"/>
      <c r="M36" s="11"/>
      <c r="N36" s="6" t="str">
        <f>IF(Table1[[#This Row],[Date of Hospital Discharge]]="","",1)</f>
        <v/>
      </c>
      <c r="O36" s="6" t="str">
        <f>IF(Table1[[#This Row],[Date of Hospital Discharge]]="","",IF(Table1[[#This Row],[Unplanned Readmission Date]]="",0,1))</f>
        <v/>
      </c>
      <c r="P36" s="6" t="str">
        <f>IF(Table1[[#This Row],[Readmission]]=1,Table1[[#This Row],[Unplanned Readmission Date]]-Table1[[#This Row],[Date of Hospital Discharge]],"")</f>
        <v/>
      </c>
      <c r="Q36" s="6" t="str">
        <f>IF(P36="","",VLOOKUP(P36,Validation!$F$4:$G$10,2,TRUE))</f>
        <v/>
      </c>
      <c r="R36" s="6" t="str">
        <f>IF(Table1[[#This Row],[Date of Hospital Discharge]]="","",TEXT(Table1[[#This Row],[Date of Hospital Discharge]],"mmmm"))</f>
        <v/>
      </c>
      <c r="S36" s="6" t="str">
        <f>IF(Table1[[#This Row],[Date of Hospital Discharge]]="","",IF(Table1[[#This Row],[Days Between Admissions]]&lt;=7,1,0))</f>
        <v/>
      </c>
      <c r="T36" s="6" t="str">
        <f>IF(Table1[[#This Row],[Date of Hospital Discharge]]="","",IF(Table1[[#This Row],[Days Between Admissions]]&lt;=14,1,0))</f>
        <v/>
      </c>
      <c r="U36" s="6" t="str">
        <f>IF(Table1[[#This Row],[Date of Hospital Discharge]]="","",IF(Table1[[#This Row],[Days Between Admissions]]&lt;=30,1,0))</f>
        <v/>
      </c>
      <c r="V36" s="6" t="str">
        <f>IF(Table1[[#This Row],[Date of Hospital Discharge]]="","",IF(Table1[[#This Row],[Days Between Admissions]]&lt;=60,1,0))</f>
        <v/>
      </c>
      <c r="W36" s="6" t="str">
        <f>IF(Table1[[#This Row],[Date of Hospital Discharge]]="","",IF(Table1[[#This Row],[Days Between Admissions]]&lt;=90,1,0))</f>
        <v/>
      </c>
      <c r="X36" s="6" t="str">
        <f>IF(Table1[[#This Row],[Date of Hospital Discharge]]="","",IF(Table1[[#This Row],[Days Between Admissions]]="",0,IF(Table1[[#This Row],[Days Between Admissions]]&gt;90,1,0)))</f>
        <v/>
      </c>
      <c r="Y36" s="6" t="str">
        <f>IF(Table1[[#This Row],[Date of Hospital Discharge]]="","",SUM(Table1[Discharge]))</f>
        <v/>
      </c>
      <c r="Z36" s="6" t="str">
        <f>IF(Table1[[#This Row],[Date of Hospital Discharge]]="","",SUM(Table1[Readmission]))</f>
        <v/>
      </c>
      <c r="AA36" s="6" t="str">
        <f>IF(Table1[[#This Row],[Date of Hospital Discharge]]="","",VLOOKUP(Table1[[#This Row],[Discharge Month]],$AI$9:$AJ$20,2,FALSE))</f>
        <v/>
      </c>
      <c r="AB36" s="6" t="str">
        <f>IF(Table1[[#This Row],[Date of Hospital Discharge]]="","",IF(Table1[[#This Row],[Readmission Bucket]]="Readmission within 7 days",1,0))</f>
        <v/>
      </c>
      <c r="AC36" s="6" t="str">
        <f>IF(Table1[[#This Row],[Date of Hospital Discharge]]="","",IF(Table1[[#This Row],[Readmission Bucket]]="Readmission within 14 days",1,0))</f>
        <v/>
      </c>
      <c r="AD36" s="6" t="str">
        <f>IF(Table1[[#This Row],[Date of Hospital Discharge]]="","",IF(Table1[[#This Row],[Readmission Bucket]]="Readmission within 30 days",1,0))</f>
        <v/>
      </c>
      <c r="AE36" s="6" t="str">
        <f>IF(Table1[[#This Row],[Date of Hospital Discharge]]="","",IF(Table1[[#This Row],[Readmission Bucket]]="Readmission within 60 days",1,0))</f>
        <v/>
      </c>
      <c r="AF36" s="6" t="str">
        <f>IF(Table1[[#This Row],[Date of Hospital Discharge]]="","",IF(Table1[[#This Row],[Readmission Bucket]]="Readmission within 90 days",1,0))</f>
        <v/>
      </c>
      <c r="AG36" s="6" t="str">
        <f>IF(Table1[[#This Row],[Date of Hospital Discharge]]="","",IF(Table1[[#This Row],[Readmission Bucket]]="Readmission Greater than 90 Days",1,0))</f>
        <v/>
      </c>
    </row>
    <row r="37" spans="1:33" x14ac:dyDescent="0.4">
      <c r="A37" s="8">
        <v>29</v>
      </c>
      <c r="F37" s="12"/>
      <c r="H37" s="10"/>
      <c r="I37" s="12"/>
      <c r="M37" s="11"/>
      <c r="N37" s="6" t="str">
        <f>IF(Table1[[#This Row],[Date of Hospital Discharge]]="","",1)</f>
        <v/>
      </c>
      <c r="O37" s="6" t="str">
        <f>IF(Table1[[#This Row],[Date of Hospital Discharge]]="","",IF(Table1[[#This Row],[Unplanned Readmission Date]]="",0,1))</f>
        <v/>
      </c>
      <c r="P37" s="6" t="str">
        <f>IF(Table1[[#This Row],[Readmission]]=1,Table1[[#This Row],[Unplanned Readmission Date]]-Table1[[#This Row],[Date of Hospital Discharge]],"")</f>
        <v/>
      </c>
      <c r="Q37" s="6" t="str">
        <f>IF(P37="","",VLOOKUP(P37,Validation!$F$4:$G$10,2,TRUE))</f>
        <v/>
      </c>
      <c r="R37" s="6" t="str">
        <f>IF(Table1[[#This Row],[Date of Hospital Discharge]]="","",TEXT(Table1[[#This Row],[Date of Hospital Discharge]],"mmmm"))</f>
        <v/>
      </c>
      <c r="S37" s="6" t="str">
        <f>IF(Table1[[#This Row],[Date of Hospital Discharge]]="","",IF(Table1[[#This Row],[Days Between Admissions]]&lt;=7,1,0))</f>
        <v/>
      </c>
      <c r="T37" s="6" t="str">
        <f>IF(Table1[[#This Row],[Date of Hospital Discharge]]="","",IF(Table1[[#This Row],[Days Between Admissions]]&lt;=14,1,0))</f>
        <v/>
      </c>
      <c r="U37" s="6" t="str">
        <f>IF(Table1[[#This Row],[Date of Hospital Discharge]]="","",IF(Table1[[#This Row],[Days Between Admissions]]&lt;=30,1,0))</f>
        <v/>
      </c>
      <c r="V37" s="6" t="str">
        <f>IF(Table1[[#This Row],[Date of Hospital Discharge]]="","",IF(Table1[[#This Row],[Days Between Admissions]]&lt;=60,1,0))</f>
        <v/>
      </c>
      <c r="W37" s="6" t="str">
        <f>IF(Table1[[#This Row],[Date of Hospital Discharge]]="","",IF(Table1[[#This Row],[Days Between Admissions]]&lt;=90,1,0))</f>
        <v/>
      </c>
      <c r="X37" s="6" t="str">
        <f>IF(Table1[[#This Row],[Date of Hospital Discharge]]="","",IF(Table1[[#This Row],[Days Between Admissions]]="",0,IF(Table1[[#This Row],[Days Between Admissions]]&gt;90,1,0)))</f>
        <v/>
      </c>
      <c r="Y37" s="6" t="str">
        <f>IF(Table1[[#This Row],[Date of Hospital Discharge]]="","",SUM(Table1[Discharge]))</f>
        <v/>
      </c>
      <c r="Z37" s="6" t="str">
        <f>IF(Table1[[#This Row],[Date of Hospital Discharge]]="","",SUM(Table1[Readmission]))</f>
        <v/>
      </c>
      <c r="AA37" s="6" t="str">
        <f>IF(Table1[[#This Row],[Date of Hospital Discharge]]="","",VLOOKUP(Table1[[#This Row],[Discharge Month]],$AI$9:$AJ$20,2,FALSE))</f>
        <v/>
      </c>
      <c r="AB37" s="6" t="str">
        <f>IF(Table1[[#This Row],[Date of Hospital Discharge]]="","",IF(Table1[[#This Row],[Readmission Bucket]]="Readmission within 7 days",1,0))</f>
        <v/>
      </c>
      <c r="AC37" s="6" t="str">
        <f>IF(Table1[[#This Row],[Date of Hospital Discharge]]="","",IF(Table1[[#This Row],[Readmission Bucket]]="Readmission within 14 days",1,0))</f>
        <v/>
      </c>
      <c r="AD37" s="6" t="str">
        <f>IF(Table1[[#This Row],[Date of Hospital Discharge]]="","",IF(Table1[[#This Row],[Readmission Bucket]]="Readmission within 30 days",1,0))</f>
        <v/>
      </c>
      <c r="AE37" s="6" t="str">
        <f>IF(Table1[[#This Row],[Date of Hospital Discharge]]="","",IF(Table1[[#This Row],[Readmission Bucket]]="Readmission within 60 days",1,0))</f>
        <v/>
      </c>
      <c r="AF37" s="6" t="str">
        <f>IF(Table1[[#This Row],[Date of Hospital Discharge]]="","",IF(Table1[[#This Row],[Readmission Bucket]]="Readmission within 90 days",1,0))</f>
        <v/>
      </c>
      <c r="AG37" s="6" t="str">
        <f>IF(Table1[[#This Row],[Date of Hospital Discharge]]="","",IF(Table1[[#This Row],[Readmission Bucket]]="Readmission Greater than 90 Days",1,0))</f>
        <v/>
      </c>
    </row>
    <row r="38" spans="1:33" x14ac:dyDescent="0.4">
      <c r="A38" s="8">
        <v>30</v>
      </c>
      <c r="F38" s="12"/>
      <c r="H38" s="10"/>
      <c r="I38" s="12"/>
      <c r="M38" s="11"/>
      <c r="N38" s="6" t="str">
        <f>IF(Table1[[#This Row],[Date of Hospital Discharge]]="","",1)</f>
        <v/>
      </c>
      <c r="O38" s="6" t="str">
        <f>IF(Table1[[#This Row],[Date of Hospital Discharge]]="","",IF(Table1[[#This Row],[Unplanned Readmission Date]]="",0,1))</f>
        <v/>
      </c>
      <c r="P38" s="6" t="str">
        <f>IF(Table1[[#This Row],[Readmission]]=1,Table1[[#This Row],[Unplanned Readmission Date]]-Table1[[#This Row],[Date of Hospital Discharge]],"")</f>
        <v/>
      </c>
      <c r="Q38" s="6" t="str">
        <f>IF(P38="","",VLOOKUP(P38,Validation!$F$4:$G$10,2,TRUE))</f>
        <v/>
      </c>
      <c r="R38" s="6" t="str">
        <f>IF(Table1[[#This Row],[Date of Hospital Discharge]]="","",TEXT(Table1[[#This Row],[Date of Hospital Discharge]],"mmmm"))</f>
        <v/>
      </c>
      <c r="S38" s="6" t="str">
        <f>IF(Table1[[#This Row],[Date of Hospital Discharge]]="","",IF(Table1[[#This Row],[Days Between Admissions]]&lt;=7,1,0))</f>
        <v/>
      </c>
      <c r="T38" s="6" t="str">
        <f>IF(Table1[[#This Row],[Date of Hospital Discharge]]="","",IF(Table1[[#This Row],[Days Between Admissions]]&lt;=14,1,0))</f>
        <v/>
      </c>
      <c r="U38" s="6" t="str">
        <f>IF(Table1[[#This Row],[Date of Hospital Discharge]]="","",IF(Table1[[#This Row],[Days Between Admissions]]&lt;=30,1,0))</f>
        <v/>
      </c>
      <c r="V38" s="6" t="str">
        <f>IF(Table1[[#This Row],[Date of Hospital Discharge]]="","",IF(Table1[[#This Row],[Days Between Admissions]]&lt;=60,1,0))</f>
        <v/>
      </c>
      <c r="W38" s="6" t="str">
        <f>IF(Table1[[#This Row],[Date of Hospital Discharge]]="","",IF(Table1[[#This Row],[Days Between Admissions]]&lt;=90,1,0))</f>
        <v/>
      </c>
      <c r="X38" s="6" t="str">
        <f>IF(Table1[[#This Row],[Date of Hospital Discharge]]="","",IF(Table1[[#This Row],[Days Between Admissions]]="",0,IF(Table1[[#This Row],[Days Between Admissions]]&gt;90,1,0)))</f>
        <v/>
      </c>
      <c r="Y38" s="6" t="str">
        <f>IF(Table1[[#This Row],[Date of Hospital Discharge]]="","",SUM(Table1[Discharge]))</f>
        <v/>
      </c>
      <c r="Z38" s="6" t="str">
        <f>IF(Table1[[#This Row],[Date of Hospital Discharge]]="","",SUM(Table1[Readmission]))</f>
        <v/>
      </c>
      <c r="AA38" s="6" t="str">
        <f>IF(Table1[[#This Row],[Date of Hospital Discharge]]="","",VLOOKUP(Table1[[#This Row],[Discharge Month]],$AI$9:$AJ$20,2,FALSE))</f>
        <v/>
      </c>
      <c r="AB38" s="6" t="str">
        <f>IF(Table1[[#This Row],[Date of Hospital Discharge]]="","",IF(Table1[[#This Row],[Readmission Bucket]]="Readmission within 7 days",1,0))</f>
        <v/>
      </c>
      <c r="AC38" s="6" t="str">
        <f>IF(Table1[[#This Row],[Date of Hospital Discharge]]="","",IF(Table1[[#This Row],[Readmission Bucket]]="Readmission within 14 days",1,0))</f>
        <v/>
      </c>
      <c r="AD38" s="6" t="str">
        <f>IF(Table1[[#This Row],[Date of Hospital Discharge]]="","",IF(Table1[[#This Row],[Readmission Bucket]]="Readmission within 30 days",1,0))</f>
        <v/>
      </c>
      <c r="AE38" s="6" t="str">
        <f>IF(Table1[[#This Row],[Date of Hospital Discharge]]="","",IF(Table1[[#This Row],[Readmission Bucket]]="Readmission within 60 days",1,0))</f>
        <v/>
      </c>
      <c r="AF38" s="6" t="str">
        <f>IF(Table1[[#This Row],[Date of Hospital Discharge]]="","",IF(Table1[[#This Row],[Readmission Bucket]]="Readmission within 90 days",1,0))</f>
        <v/>
      </c>
      <c r="AG38" s="6" t="str">
        <f>IF(Table1[[#This Row],[Date of Hospital Discharge]]="","",IF(Table1[[#This Row],[Readmission Bucket]]="Readmission Greater than 90 Days",1,0))</f>
        <v/>
      </c>
    </row>
    <row r="39" spans="1:33" x14ac:dyDescent="0.4">
      <c r="A39" s="8">
        <v>31</v>
      </c>
      <c r="F39" s="12"/>
      <c r="H39" s="10"/>
      <c r="I39" s="12"/>
      <c r="M39" s="11"/>
      <c r="N39" s="6" t="str">
        <f>IF(Table1[[#This Row],[Date of Hospital Discharge]]="","",1)</f>
        <v/>
      </c>
      <c r="O39" s="6" t="str">
        <f>IF(Table1[[#This Row],[Date of Hospital Discharge]]="","",IF(Table1[[#This Row],[Unplanned Readmission Date]]="",0,1))</f>
        <v/>
      </c>
      <c r="P39" s="6" t="str">
        <f>IF(Table1[[#This Row],[Readmission]]=1,Table1[[#This Row],[Unplanned Readmission Date]]-Table1[[#This Row],[Date of Hospital Discharge]],"")</f>
        <v/>
      </c>
      <c r="Q39" s="6" t="str">
        <f>IF(P39="","",VLOOKUP(P39,Validation!$F$4:$G$10,2,TRUE))</f>
        <v/>
      </c>
      <c r="R39" s="6" t="str">
        <f>IF(Table1[[#This Row],[Date of Hospital Discharge]]="","",TEXT(Table1[[#This Row],[Date of Hospital Discharge]],"mmmm"))</f>
        <v/>
      </c>
      <c r="S39" s="6" t="str">
        <f>IF(Table1[[#This Row],[Date of Hospital Discharge]]="","",IF(Table1[[#This Row],[Days Between Admissions]]&lt;=7,1,0))</f>
        <v/>
      </c>
      <c r="T39" s="6" t="str">
        <f>IF(Table1[[#This Row],[Date of Hospital Discharge]]="","",IF(Table1[[#This Row],[Days Between Admissions]]&lt;=14,1,0))</f>
        <v/>
      </c>
      <c r="U39" s="6" t="str">
        <f>IF(Table1[[#This Row],[Date of Hospital Discharge]]="","",IF(Table1[[#This Row],[Days Between Admissions]]&lt;=30,1,0))</f>
        <v/>
      </c>
      <c r="V39" s="6" t="str">
        <f>IF(Table1[[#This Row],[Date of Hospital Discharge]]="","",IF(Table1[[#This Row],[Days Between Admissions]]&lt;=60,1,0))</f>
        <v/>
      </c>
      <c r="W39" s="6" t="str">
        <f>IF(Table1[[#This Row],[Date of Hospital Discharge]]="","",IF(Table1[[#This Row],[Days Between Admissions]]&lt;=90,1,0))</f>
        <v/>
      </c>
      <c r="X39" s="6" t="str">
        <f>IF(Table1[[#This Row],[Date of Hospital Discharge]]="","",IF(Table1[[#This Row],[Days Between Admissions]]="",0,IF(Table1[[#This Row],[Days Between Admissions]]&gt;90,1,0)))</f>
        <v/>
      </c>
      <c r="Y39" s="6" t="str">
        <f>IF(Table1[[#This Row],[Date of Hospital Discharge]]="","",SUM(Table1[Discharge]))</f>
        <v/>
      </c>
      <c r="Z39" s="6" t="str">
        <f>IF(Table1[[#This Row],[Date of Hospital Discharge]]="","",SUM(Table1[Readmission]))</f>
        <v/>
      </c>
      <c r="AA39" s="6" t="str">
        <f>IF(Table1[[#This Row],[Date of Hospital Discharge]]="","",VLOOKUP(Table1[[#This Row],[Discharge Month]],$AI$9:$AJ$20,2,FALSE))</f>
        <v/>
      </c>
      <c r="AB39" s="6" t="str">
        <f>IF(Table1[[#This Row],[Date of Hospital Discharge]]="","",IF(Table1[[#This Row],[Readmission Bucket]]="Readmission within 7 days",1,0))</f>
        <v/>
      </c>
      <c r="AC39" s="6" t="str">
        <f>IF(Table1[[#This Row],[Date of Hospital Discharge]]="","",IF(Table1[[#This Row],[Readmission Bucket]]="Readmission within 14 days",1,0))</f>
        <v/>
      </c>
      <c r="AD39" s="6" t="str">
        <f>IF(Table1[[#This Row],[Date of Hospital Discharge]]="","",IF(Table1[[#This Row],[Readmission Bucket]]="Readmission within 30 days",1,0))</f>
        <v/>
      </c>
      <c r="AE39" s="6" t="str">
        <f>IF(Table1[[#This Row],[Date of Hospital Discharge]]="","",IF(Table1[[#This Row],[Readmission Bucket]]="Readmission within 60 days",1,0))</f>
        <v/>
      </c>
      <c r="AF39" s="6" t="str">
        <f>IF(Table1[[#This Row],[Date of Hospital Discharge]]="","",IF(Table1[[#This Row],[Readmission Bucket]]="Readmission within 90 days",1,0))</f>
        <v/>
      </c>
      <c r="AG39" s="6" t="str">
        <f>IF(Table1[[#This Row],[Date of Hospital Discharge]]="","",IF(Table1[[#This Row],[Readmission Bucket]]="Readmission Greater than 90 Days",1,0))</f>
        <v/>
      </c>
    </row>
    <row r="40" spans="1:33" x14ac:dyDescent="0.4">
      <c r="A40" s="8">
        <v>32</v>
      </c>
      <c r="F40" s="12"/>
      <c r="H40" s="10"/>
      <c r="I40" s="12"/>
      <c r="M40" s="11"/>
      <c r="N40" s="6" t="str">
        <f>IF(Table1[[#This Row],[Date of Hospital Discharge]]="","",1)</f>
        <v/>
      </c>
      <c r="O40" s="6" t="str">
        <f>IF(Table1[[#This Row],[Date of Hospital Discharge]]="","",IF(Table1[[#This Row],[Unplanned Readmission Date]]="",0,1))</f>
        <v/>
      </c>
      <c r="P40" s="6" t="str">
        <f>IF(Table1[[#This Row],[Readmission]]=1,Table1[[#This Row],[Unplanned Readmission Date]]-Table1[[#This Row],[Date of Hospital Discharge]],"")</f>
        <v/>
      </c>
      <c r="Q40" s="6" t="str">
        <f>IF(P40="","",VLOOKUP(P40,Validation!$F$4:$G$10,2,TRUE))</f>
        <v/>
      </c>
      <c r="R40" s="6" t="str">
        <f>IF(Table1[[#This Row],[Date of Hospital Discharge]]="","",TEXT(Table1[[#This Row],[Date of Hospital Discharge]],"mmmm"))</f>
        <v/>
      </c>
      <c r="S40" s="6" t="str">
        <f>IF(Table1[[#This Row],[Date of Hospital Discharge]]="","",IF(Table1[[#This Row],[Days Between Admissions]]&lt;=7,1,0))</f>
        <v/>
      </c>
      <c r="T40" s="6" t="str">
        <f>IF(Table1[[#This Row],[Date of Hospital Discharge]]="","",IF(Table1[[#This Row],[Days Between Admissions]]&lt;=14,1,0))</f>
        <v/>
      </c>
      <c r="U40" s="6" t="str">
        <f>IF(Table1[[#This Row],[Date of Hospital Discharge]]="","",IF(Table1[[#This Row],[Days Between Admissions]]&lt;=30,1,0))</f>
        <v/>
      </c>
      <c r="V40" s="6" t="str">
        <f>IF(Table1[[#This Row],[Date of Hospital Discharge]]="","",IF(Table1[[#This Row],[Days Between Admissions]]&lt;=60,1,0))</f>
        <v/>
      </c>
      <c r="W40" s="6" t="str">
        <f>IF(Table1[[#This Row],[Date of Hospital Discharge]]="","",IF(Table1[[#This Row],[Days Between Admissions]]&lt;=90,1,0))</f>
        <v/>
      </c>
      <c r="X40" s="6" t="str">
        <f>IF(Table1[[#This Row],[Date of Hospital Discharge]]="","",IF(Table1[[#This Row],[Days Between Admissions]]="",0,IF(Table1[[#This Row],[Days Between Admissions]]&gt;90,1,0)))</f>
        <v/>
      </c>
      <c r="Y40" s="6" t="str">
        <f>IF(Table1[[#This Row],[Date of Hospital Discharge]]="","",SUM(Table1[Discharge]))</f>
        <v/>
      </c>
      <c r="Z40" s="6" t="str">
        <f>IF(Table1[[#This Row],[Date of Hospital Discharge]]="","",SUM(Table1[Readmission]))</f>
        <v/>
      </c>
      <c r="AA40" s="6" t="str">
        <f>IF(Table1[[#This Row],[Date of Hospital Discharge]]="","",VLOOKUP(Table1[[#This Row],[Discharge Month]],$AI$9:$AJ$20,2,FALSE))</f>
        <v/>
      </c>
      <c r="AB40" s="6" t="str">
        <f>IF(Table1[[#This Row],[Date of Hospital Discharge]]="","",IF(Table1[[#This Row],[Readmission Bucket]]="Readmission within 7 days",1,0))</f>
        <v/>
      </c>
      <c r="AC40" s="6" t="str">
        <f>IF(Table1[[#This Row],[Date of Hospital Discharge]]="","",IF(Table1[[#This Row],[Readmission Bucket]]="Readmission within 14 days",1,0))</f>
        <v/>
      </c>
      <c r="AD40" s="6" t="str">
        <f>IF(Table1[[#This Row],[Date of Hospital Discharge]]="","",IF(Table1[[#This Row],[Readmission Bucket]]="Readmission within 30 days",1,0))</f>
        <v/>
      </c>
      <c r="AE40" s="6" t="str">
        <f>IF(Table1[[#This Row],[Date of Hospital Discharge]]="","",IF(Table1[[#This Row],[Readmission Bucket]]="Readmission within 60 days",1,0))</f>
        <v/>
      </c>
      <c r="AF40" s="6" t="str">
        <f>IF(Table1[[#This Row],[Date of Hospital Discharge]]="","",IF(Table1[[#This Row],[Readmission Bucket]]="Readmission within 90 days",1,0))</f>
        <v/>
      </c>
      <c r="AG40" s="6" t="str">
        <f>IF(Table1[[#This Row],[Date of Hospital Discharge]]="","",IF(Table1[[#This Row],[Readmission Bucket]]="Readmission Greater than 90 Days",1,0))</f>
        <v/>
      </c>
    </row>
    <row r="41" spans="1:33" x14ac:dyDescent="0.4">
      <c r="A41" s="8">
        <v>33</v>
      </c>
      <c r="F41" s="12"/>
      <c r="H41" s="10"/>
      <c r="I41" s="12"/>
      <c r="M41" s="11"/>
      <c r="N41" s="6" t="str">
        <f>IF(Table1[[#This Row],[Date of Hospital Discharge]]="","",1)</f>
        <v/>
      </c>
      <c r="O41" s="6" t="str">
        <f>IF(Table1[[#This Row],[Date of Hospital Discharge]]="","",IF(Table1[[#This Row],[Unplanned Readmission Date]]="",0,1))</f>
        <v/>
      </c>
      <c r="P41" s="6" t="str">
        <f>IF(Table1[[#This Row],[Readmission]]=1,Table1[[#This Row],[Unplanned Readmission Date]]-Table1[[#This Row],[Date of Hospital Discharge]],"")</f>
        <v/>
      </c>
      <c r="Q41" s="6" t="str">
        <f>IF(P41="","",VLOOKUP(P41,Validation!$F$4:$G$10,2,TRUE))</f>
        <v/>
      </c>
      <c r="R41" s="6" t="str">
        <f>IF(Table1[[#This Row],[Date of Hospital Discharge]]="","",TEXT(Table1[[#This Row],[Date of Hospital Discharge]],"mmmm"))</f>
        <v/>
      </c>
      <c r="S41" s="6" t="str">
        <f>IF(Table1[[#This Row],[Date of Hospital Discharge]]="","",IF(Table1[[#This Row],[Days Between Admissions]]&lt;=7,1,0))</f>
        <v/>
      </c>
      <c r="T41" s="6" t="str">
        <f>IF(Table1[[#This Row],[Date of Hospital Discharge]]="","",IF(Table1[[#This Row],[Days Between Admissions]]&lt;=14,1,0))</f>
        <v/>
      </c>
      <c r="U41" s="6" t="str">
        <f>IF(Table1[[#This Row],[Date of Hospital Discharge]]="","",IF(Table1[[#This Row],[Days Between Admissions]]&lt;=30,1,0))</f>
        <v/>
      </c>
      <c r="V41" s="6" t="str">
        <f>IF(Table1[[#This Row],[Date of Hospital Discharge]]="","",IF(Table1[[#This Row],[Days Between Admissions]]&lt;=60,1,0))</f>
        <v/>
      </c>
      <c r="W41" s="6" t="str">
        <f>IF(Table1[[#This Row],[Date of Hospital Discharge]]="","",IF(Table1[[#This Row],[Days Between Admissions]]&lt;=90,1,0))</f>
        <v/>
      </c>
      <c r="X41" s="6" t="str">
        <f>IF(Table1[[#This Row],[Date of Hospital Discharge]]="","",IF(Table1[[#This Row],[Days Between Admissions]]="",0,IF(Table1[[#This Row],[Days Between Admissions]]&gt;90,1,0)))</f>
        <v/>
      </c>
      <c r="Y41" s="6" t="str">
        <f>IF(Table1[[#This Row],[Date of Hospital Discharge]]="","",SUM(Table1[Discharge]))</f>
        <v/>
      </c>
      <c r="Z41" s="6" t="str">
        <f>IF(Table1[[#This Row],[Date of Hospital Discharge]]="","",SUM(Table1[Readmission]))</f>
        <v/>
      </c>
      <c r="AA41" s="6" t="str">
        <f>IF(Table1[[#This Row],[Date of Hospital Discharge]]="","",VLOOKUP(Table1[[#This Row],[Discharge Month]],$AI$9:$AJ$20,2,FALSE))</f>
        <v/>
      </c>
      <c r="AB41" s="6" t="str">
        <f>IF(Table1[[#This Row],[Date of Hospital Discharge]]="","",IF(Table1[[#This Row],[Readmission Bucket]]="Readmission within 7 days",1,0))</f>
        <v/>
      </c>
      <c r="AC41" s="6" t="str">
        <f>IF(Table1[[#This Row],[Date of Hospital Discharge]]="","",IF(Table1[[#This Row],[Readmission Bucket]]="Readmission within 14 days",1,0))</f>
        <v/>
      </c>
      <c r="AD41" s="6" t="str">
        <f>IF(Table1[[#This Row],[Date of Hospital Discharge]]="","",IF(Table1[[#This Row],[Readmission Bucket]]="Readmission within 30 days",1,0))</f>
        <v/>
      </c>
      <c r="AE41" s="6" t="str">
        <f>IF(Table1[[#This Row],[Date of Hospital Discharge]]="","",IF(Table1[[#This Row],[Readmission Bucket]]="Readmission within 60 days",1,0))</f>
        <v/>
      </c>
      <c r="AF41" s="6" t="str">
        <f>IF(Table1[[#This Row],[Date of Hospital Discharge]]="","",IF(Table1[[#This Row],[Readmission Bucket]]="Readmission within 90 days",1,0))</f>
        <v/>
      </c>
      <c r="AG41" s="6" t="str">
        <f>IF(Table1[[#This Row],[Date of Hospital Discharge]]="","",IF(Table1[[#This Row],[Readmission Bucket]]="Readmission Greater than 90 Days",1,0))</f>
        <v/>
      </c>
    </row>
    <row r="42" spans="1:33" x14ac:dyDescent="0.4">
      <c r="A42" s="8">
        <v>34</v>
      </c>
      <c r="F42" s="12"/>
      <c r="H42" s="10"/>
      <c r="I42" s="12"/>
      <c r="M42" s="11"/>
      <c r="N42" s="6" t="str">
        <f>IF(Table1[[#This Row],[Date of Hospital Discharge]]="","",1)</f>
        <v/>
      </c>
      <c r="O42" s="6" t="str">
        <f>IF(Table1[[#This Row],[Date of Hospital Discharge]]="","",IF(Table1[[#This Row],[Unplanned Readmission Date]]="",0,1))</f>
        <v/>
      </c>
      <c r="P42" s="6" t="str">
        <f>IF(Table1[[#This Row],[Readmission]]=1,Table1[[#This Row],[Unplanned Readmission Date]]-Table1[[#This Row],[Date of Hospital Discharge]],"")</f>
        <v/>
      </c>
      <c r="Q42" s="6" t="str">
        <f>IF(P42="","",VLOOKUP(P42,Validation!$F$4:$G$10,2,TRUE))</f>
        <v/>
      </c>
      <c r="R42" s="6" t="str">
        <f>IF(Table1[[#This Row],[Date of Hospital Discharge]]="","",TEXT(Table1[[#This Row],[Date of Hospital Discharge]],"mmmm"))</f>
        <v/>
      </c>
      <c r="S42" s="6" t="str">
        <f>IF(Table1[[#This Row],[Date of Hospital Discharge]]="","",IF(Table1[[#This Row],[Days Between Admissions]]&lt;=7,1,0))</f>
        <v/>
      </c>
      <c r="T42" s="6" t="str">
        <f>IF(Table1[[#This Row],[Date of Hospital Discharge]]="","",IF(Table1[[#This Row],[Days Between Admissions]]&lt;=14,1,0))</f>
        <v/>
      </c>
      <c r="U42" s="6" t="str">
        <f>IF(Table1[[#This Row],[Date of Hospital Discharge]]="","",IF(Table1[[#This Row],[Days Between Admissions]]&lt;=30,1,0))</f>
        <v/>
      </c>
      <c r="V42" s="6" t="str">
        <f>IF(Table1[[#This Row],[Date of Hospital Discharge]]="","",IF(Table1[[#This Row],[Days Between Admissions]]&lt;=60,1,0))</f>
        <v/>
      </c>
      <c r="W42" s="6" t="str">
        <f>IF(Table1[[#This Row],[Date of Hospital Discharge]]="","",IF(Table1[[#This Row],[Days Between Admissions]]&lt;=90,1,0))</f>
        <v/>
      </c>
      <c r="X42" s="6" t="str">
        <f>IF(Table1[[#This Row],[Date of Hospital Discharge]]="","",IF(Table1[[#This Row],[Days Between Admissions]]="",0,IF(Table1[[#This Row],[Days Between Admissions]]&gt;90,1,0)))</f>
        <v/>
      </c>
      <c r="Y42" s="6" t="str">
        <f>IF(Table1[[#This Row],[Date of Hospital Discharge]]="","",SUM(Table1[Discharge]))</f>
        <v/>
      </c>
      <c r="Z42" s="6" t="str">
        <f>IF(Table1[[#This Row],[Date of Hospital Discharge]]="","",SUM(Table1[Readmission]))</f>
        <v/>
      </c>
      <c r="AA42" s="6" t="str">
        <f>IF(Table1[[#This Row],[Date of Hospital Discharge]]="","",VLOOKUP(Table1[[#This Row],[Discharge Month]],$AI$9:$AJ$20,2,FALSE))</f>
        <v/>
      </c>
      <c r="AB42" s="6" t="str">
        <f>IF(Table1[[#This Row],[Date of Hospital Discharge]]="","",IF(Table1[[#This Row],[Readmission Bucket]]="Readmission within 7 days",1,0))</f>
        <v/>
      </c>
      <c r="AC42" s="6" t="str">
        <f>IF(Table1[[#This Row],[Date of Hospital Discharge]]="","",IF(Table1[[#This Row],[Readmission Bucket]]="Readmission within 14 days",1,0))</f>
        <v/>
      </c>
      <c r="AD42" s="6" t="str">
        <f>IF(Table1[[#This Row],[Date of Hospital Discharge]]="","",IF(Table1[[#This Row],[Readmission Bucket]]="Readmission within 30 days",1,0))</f>
        <v/>
      </c>
      <c r="AE42" s="6" t="str">
        <f>IF(Table1[[#This Row],[Date of Hospital Discharge]]="","",IF(Table1[[#This Row],[Readmission Bucket]]="Readmission within 60 days",1,0))</f>
        <v/>
      </c>
      <c r="AF42" s="6" t="str">
        <f>IF(Table1[[#This Row],[Date of Hospital Discharge]]="","",IF(Table1[[#This Row],[Readmission Bucket]]="Readmission within 90 days",1,0))</f>
        <v/>
      </c>
      <c r="AG42" s="6" t="str">
        <f>IF(Table1[[#This Row],[Date of Hospital Discharge]]="","",IF(Table1[[#This Row],[Readmission Bucket]]="Readmission Greater than 90 Days",1,0))</f>
        <v/>
      </c>
    </row>
    <row r="43" spans="1:33" x14ac:dyDescent="0.4">
      <c r="A43" s="8">
        <v>35</v>
      </c>
      <c r="F43" s="12"/>
      <c r="H43" s="10"/>
      <c r="I43" s="12"/>
      <c r="M43" s="11"/>
      <c r="N43" s="6" t="str">
        <f>IF(Table1[[#This Row],[Date of Hospital Discharge]]="","",1)</f>
        <v/>
      </c>
      <c r="O43" s="6" t="str">
        <f>IF(Table1[[#This Row],[Date of Hospital Discharge]]="","",IF(Table1[[#This Row],[Unplanned Readmission Date]]="",0,1))</f>
        <v/>
      </c>
      <c r="P43" s="6" t="str">
        <f>IF(Table1[[#This Row],[Readmission]]=1,Table1[[#This Row],[Unplanned Readmission Date]]-Table1[[#This Row],[Date of Hospital Discharge]],"")</f>
        <v/>
      </c>
      <c r="Q43" s="6" t="str">
        <f>IF(P43="","",VLOOKUP(P43,Validation!$F$4:$G$10,2,TRUE))</f>
        <v/>
      </c>
      <c r="R43" s="6" t="str">
        <f>IF(Table1[[#This Row],[Date of Hospital Discharge]]="","",TEXT(Table1[[#This Row],[Date of Hospital Discharge]],"mmmm"))</f>
        <v/>
      </c>
      <c r="S43" s="6" t="str">
        <f>IF(Table1[[#This Row],[Date of Hospital Discharge]]="","",IF(Table1[[#This Row],[Days Between Admissions]]&lt;=7,1,0))</f>
        <v/>
      </c>
      <c r="T43" s="6" t="str">
        <f>IF(Table1[[#This Row],[Date of Hospital Discharge]]="","",IF(Table1[[#This Row],[Days Between Admissions]]&lt;=14,1,0))</f>
        <v/>
      </c>
      <c r="U43" s="6" t="str">
        <f>IF(Table1[[#This Row],[Date of Hospital Discharge]]="","",IF(Table1[[#This Row],[Days Between Admissions]]&lt;=30,1,0))</f>
        <v/>
      </c>
      <c r="V43" s="6" t="str">
        <f>IF(Table1[[#This Row],[Date of Hospital Discharge]]="","",IF(Table1[[#This Row],[Days Between Admissions]]&lt;=60,1,0))</f>
        <v/>
      </c>
      <c r="W43" s="6" t="str">
        <f>IF(Table1[[#This Row],[Date of Hospital Discharge]]="","",IF(Table1[[#This Row],[Days Between Admissions]]&lt;=90,1,0))</f>
        <v/>
      </c>
      <c r="X43" s="6" t="str">
        <f>IF(Table1[[#This Row],[Date of Hospital Discharge]]="","",IF(Table1[[#This Row],[Days Between Admissions]]="",0,IF(Table1[[#This Row],[Days Between Admissions]]&gt;90,1,0)))</f>
        <v/>
      </c>
      <c r="Y43" s="6" t="str">
        <f>IF(Table1[[#This Row],[Date of Hospital Discharge]]="","",SUM(Table1[Discharge]))</f>
        <v/>
      </c>
      <c r="Z43" s="6" t="str">
        <f>IF(Table1[[#This Row],[Date of Hospital Discharge]]="","",SUM(Table1[Readmission]))</f>
        <v/>
      </c>
      <c r="AA43" s="6" t="str">
        <f>IF(Table1[[#This Row],[Date of Hospital Discharge]]="","",VLOOKUP(Table1[[#This Row],[Discharge Month]],$AI$9:$AJ$20,2,FALSE))</f>
        <v/>
      </c>
      <c r="AB43" s="6" t="str">
        <f>IF(Table1[[#This Row],[Date of Hospital Discharge]]="","",IF(Table1[[#This Row],[Readmission Bucket]]="Readmission within 7 days",1,0))</f>
        <v/>
      </c>
      <c r="AC43" s="6" t="str">
        <f>IF(Table1[[#This Row],[Date of Hospital Discharge]]="","",IF(Table1[[#This Row],[Readmission Bucket]]="Readmission within 14 days",1,0))</f>
        <v/>
      </c>
      <c r="AD43" s="6" t="str">
        <f>IF(Table1[[#This Row],[Date of Hospital Discharge]]="","",IF(Table1[[#This Row],[Readmission Bucket]]="Readmission within 30 days",1,0))</f>
        <v/>
      </c>
      <c r="AE43" s="6" t="str">
        <f>IF(Table1[[#This Row],[Date of Hospital Discharge]]="","",IF(Table1[[#This Row],[Readmission Bucket]]="Readmission within 60 days",1,0))</f>
        <v/>
      </c>
      <c r="AF43" s="6" t="str">
        <f>IF(Table1[[#This Row],[Date of Hospital Discharge]]="","",IF(Table1[[#This Row],[Readmission Bucket]]="Readmission within 90 days",1,0))</f>
        <v/>
      </c>
      <c r="AG43" s="6" t="str">
        <f>IF(Table1[[#This Row],[Date of Hospital Discharge]]="","",IF(Table1[[#This Row],[Readmission Bucket]]="Readmission Greater than 90 Days",1,0))</f>
        <v/>
      </c>
    </row>
    <row r="44" spans="1:33" x14ac:dyDescent="0.4">
      <c r="A44" s="8">
        <v>36</v>
      </c>
      <c r="F44" s="12"/>
      <c r="H44" s="10"/>
      <c r="I44" s="12"/>
      <c r="M44" s="11"/>
      <c r="N44" s="6" t="str">
        <f>IF(Table1[[#This Row],[Date of Hospital Discharge]]="","",1)</f>
        <v/>
      </c>
      <c r="O44" s="6" t="str">
        <f>IF(Table1[[#This Row],[Date of Hospital Discharge]]="","",IF(Table1[[#This Row],[Unplanned Readmission Date]]="",0,1))</f>
        <v/>
      </c>
      <c r="P44" s="6" t="str">
        <f>IF(Table1[[#This Row],[Readmission]]=1,Table1[[#This Row],[Unplanned Readmission Date]]-Table1[[#This Row],[Date of Hospital Discharge]],"")</f>
        <v/>
      </c>
      <c r="Q44" s="6" t="str">
        <f>IF(P44="","",VLOOKUP(P44,Validation!$F$4:$G$10,2,TRUE))</f>
        <v/>
      </c>
      <c r="R44" s="6" t="str">
        <f>IF(Table1[[#This Row],[Date of Hospital Discharge]]="","",TEXT(Table1[[#This Row],[Date of Hospital Discharge]],"mmmm"))</f>
        <v/>
      </c>
      <c r="S44" s="6" t="str">
        <f>IF(Table1[[#This Row],[Date of Hospital Discharge]]="","",IF(Table1[[#This Row],[Days Between Admissions]]&lt;=7,1,0))</f>
        <v/>
      </c>
      <c r="T44" s="6" t="str">
        <f>IF(Table1[[#This Row],[Date of Hospital Discharge]]="","",IF(Table1[[#This Row],[Days Between Admissions]]&lt;=14,1,0))</f>
        <v/>
      </c>
      <c r="U44" s="6" t="str">
        <f>IF(Table1[[#This Row],[Date of Hospital Discharge]]="","",IF(Table1[[#This Row],[Days Between Admissions]]&lt;=30,1,0))</f>
        <v/>
      </c>
      <c r="V44" s="6" t="str">
        <f>IF(Table1[[#This Row],[Date of Hospital Discharge]]="","",IF(Table1[[#This Row],[Days Between Admissions]]&lt;=60,1,0))</f>
        <v/>
      </c>
      <c r="W44" s="6" t="str">
        <f>IF(Table1[[#This Row],[Date of Hospital Discharge]]="","",IF(Table1[[#This Row],[Days Between Admissions]]&lt;=90,1,0))</f>
        <v/>
      </c>
      <c r="X44" s="6" t="str">
        <f>IF(Table1[[#This Row],[Date of Hospital Discharge]]="","",IF(Table1[[#This Row],[Days Between Admissions]]="",0,IF(Table1[[#This Row],[Days Between Admissions]]&gt;90,1,0)))</f>
        <v/>
      </c>
      <c r="Y44" s="6" t="str">
        <f>IF(Table1[[#This Row],[Date of Hospital Discharge]]="","",SUM(Table1[Discharge]))</f>
        <v/>
      </c>
      <c r="Z44" s="6" t="str">
        <f>IF(Table1[[#This Row],[Date of Hospital Discharge]]="","",SUM(Table1[Readmission]))</f>
        <v/>
      </c>
      <c r="AA44" s="6" t="str">
        <f>IF(Table1[[#This Row],[Date of Hospital Discharge]]="","",VLOOKUP(Table1[[#This Row],[Discharge Month]],$AI$9:$AJ$20,2,FALSE))</f>
        <v/>
      </c>
      <c r="AB44" s="6" t="str">
        <f>IF(Table1[[#This Row],[Date of Hospital Discharge]]="","",IF(Table1[[#This Row],[Readmission Bucket]]="Readmission within 7 days",1,0))</f>
        <v/>
      </c>
      <c r="AC44" s="6" t="str">
        <f>IF(Table1[[#This Row],[Date of Hospital Discharge]]="","",IF(Table1[[#This Row],[Readmission Bucket]]="Readmission within 14 days",1,0))</f>
        <v/>
      </c>
      <c r="AD44" s="6" t="str">
        <f>IF(Table1[[#This Row],[Date of Hospital Discharge]]="","",IF(Table1[[#This Row],[Readmission Bucket]]="Readmission within 30 days",1,0))</f>
        <v/>
      </c>
      <c r="AE44" s="6" t="str">
        <f>IF(Table1[[#This Row],[Date of Hospital Discharge]]="","",IF(Table1[[#This Row],[Readmission Bucket]]="Readmission within 60 days",1,0))</f>
        <v/>
      </c>
      <c r="AF44" s="6" t="str">
        <f>IF(Table1[[#This Row],[Date of Hospital Discharge]]="","",IF(Table1[[#This Row],[Readmission Bucket]]="Readmission within 90 days",1,0))</f>
        <v/>
      </c>
      <c r="AG44" s="6" t="str">
        <f>IF(Table1[[#This Row],[Date of Hospital Discharge]]="","",IF(Table1[[#This Row],[Readmission Bucket]]="Readmission Greater than 90 Days",1,0))</f>
        <v/>
      </c>
    </row>
    <row r="45" spans="1:33" x14ac:dyDescent="0.4">
      <c r="A45" s="8">
        <v>37</v>
      </c>
      <c r="F45" s="12"/>
      <c r="H45" s="10"/>
      <c r="I45" s="12"/>
      <c r="M45" s="11"/>
      <c r="N45" s="6" t="str">
        <f>IF(Table1[[#This Row],[Date of Hospital Discharge]]="","",1)</f>
        <v/>
      </c>
      <c r="O45" s="6" t="str">
        <f>IF(Table1[[#This Row],[Date of Hospital Discharge]]="","",IF(Table1[[#This Row],[Unplanned Readmission Date]]="",0,1))</f>
        <v/>
      </c>
      <c r="P45" s="6" t="str">
        <f>IF(Table1[[#This Row],[Readmission]]=1,Table1[[#This Row],[Unplanned Readmission Date]]-Table1[[#This Row],[Date of Hospital Discharge]],"")</f>
        <v/>
      </c>
      <c r="Q45" s="6" t="str">
        <f>IF(P45="","",VLOOKUP(P45,Validation!$F$4:$G$10,2,TRUE))</f>
        <v/>
      </c>
      <c r="R45" s="6" t="str">
        <f>IF(Table1[[#This Row],[Date of Hospital Discharge]]="","",TEXT(Table1[[#This Row],[Date of Hospital Discharge]],"mmmm"))</f>
        <v/>
      </c>
      <c r="S45" s="6" t="str">
        <f>IF(Table1[[#This Row],[Date of Hospital Discharge]]="","",IF(Table1[[#This Row],[Days Between Admissions]]&lt;=7,1,0))</f>
        <v/>
      </c>
      <c r="T45" s="6" t="str">
        <f>IF(Table1[[#This Row],[Date of Hospital Discharge]]="","",IF(Table1[[#This Row],[Days Between Admissions]]&lt;=14,1,0))</f>
        <v/>
      </c>
      <c r="U45" s="6" t="str">
        <f>IF(Table1[[#This Row],[Date of Hospital Discharge]]="","",IF(Table1[[#This Row],[Days Between Admissions]]&lt;=30,1,0))</f>
        <v/>
      </c>
      <c r="V45" s="6" t="str">
        <f>IF(Table1[[#This Row],[Date of Hospital Discharge]]="","",IF(Table1[[#This Row],[Days Between Admissions]]&lt;=60,1,0))</f>
        <v/>
      </c>
      <c r="W45" s="6" t="str">
        <f>IF(Table1[[#This Row],[Date of Hospital Discharge]]="","",IF(Table1[[#This Row],[Days Between Admissions]]&lt;=90,1,0))</f>
        <v/>
      </c>
      <c r="X45" s="6" t="str">
        <f>IF(Table1[[#This Row],[Date of Hospital Discharge]]="","",IF(Table1[[#This Row],[Days Between Admissions]]="",0,IF(Table1[[#This Row],[Days Between Admissions]]&gt;90,1,0)))</f>
        <v/>
      </c>
      <c r="Y45" s="6" t="str">
        <f>IF(Table1[[#This Row],[Date of Hospital Discharge]]="","",SUM(Table1[Discharge]))</f>
        <v/>
      </c>
      <c r="Z45" s="6" t="str">
        <f>IF(Table1[[#This Row],[Date of Hospital Discharge]]="","",SUM(Table1[Readmission]))</f>
        <v/>
      </c>
      <c r="AA45" s="6" t="str">
        <f>IF(Table1[[#This Row],[Date of Hospital Discharge]]="","",VLOOKUP(Table1[[#This Row],[Discharge Month]],$AI$9:$AJ$20,2,FALSE))</f>
        <v/>
      </c>
      <c r="AB45" s="6" t="str">
        <f>IF(Table1[[#This Row],[Date of Hospital Discharge]]="","",IF(Table1[[#This Row],[Readmission Bucket]]="Readmission within 7 days",1,0))</f>
        <v/>
      </c>
      <c r="AC45" s="6" t="str">
        <f>IF(Table1[[#This Row],[Date of Hospital Discharge]]="","",IF(Table1[[#This Row],[Readmission Bucket]]="Readmission within 14 days",1,0))</f>
        <v/>
      </c>
      <c r="AD45" s="6" t="str">
        <f>IF(Table1[[#This Row],[Date of Hospital Discharge]]="","",IF(Table1[[#This Row],[Readmission Bucket]]="Readmission within 30 days",1,0))</f>
        <v/>
      </c>
      <c r="AE45" s="6" t="str">
        <f>IF(Table1[[#This Row],[Date of Hospital Discharge]]="","",IF(Table1[[#This Row],[Readmission Bucket]]="Readmission within 60 days",1,0))</f>
        <v/>
      </c>
      <c r="AF45" s="6" t="str">
        <f>IF(Table1[[#This Row],[Date of Hospital Discharge]]="","",IF(Table1[[#This Row],[Readmission Bucket]]="Readmission within 90 days",1,0))</f>
        <v/>
      </c>
      <c r="AG45" s="6" t="str">
        <f>IF(Table1[[#This Row],[Date of Hospital Discharge]]="","",IF(Table1[[#This Row],[Readmission Bucket]]="Readmission Greater than 90 Days",1,0))</f>
        <v/>
      </c>
    </row>
    <row r="46" spans="1:33" x14ac:dyDescent="0.4">
      <c r="A46" s="8">
        <v>38</v>
      </c>
      <c r="F46" s="12"/>
      <c r="H46" s="10"/>
      <c r="I46" s="12"/>
      <c r="M46" s="11"/>
      <c r="N46" s="6" t="str">
        <f>IF(Table1[[#This Row],[Date of Hospital Discharge]]="","",1)</f>
        <v/>
      </c>
      <c r="O46" s="6" t="str">
        <f>IF(Table1[[#This Row],[Date of Hospital Discharge]]="","",IF(Table1[[#This Row],[Unplanned Readmission Date]]="",0,1))</f>
        <v/>
      </c>
      <c r="P46" s="6" t="str">
        <f>IF(Table1[[#This Row],[Readmission]]=1,Table1[[#This Row],[Unplanned Readmission Date]]-Table1[[#This Row],[Date of Hospital Discharge]],"")</f>
        <v/>
      </c>
      <c r="Q46" s="6" t="str">
        <f>IF(P46="","",VLOOKUP(P46,Validation!$F$4:$G$10,2,TRUE))</f>
        <v/>
      </c>
      <c r="R46" s="6" t="str">
        <f>IF(Table1[[#This Row],[Date of Hospital Discharge]]="","",TEXT(Table1[[#This Row],[Date of Hospital Discharge]],"mmmm"))</f>
        <v/>
      </c>
      <c r="S46" s="6" t="str">
        <f>IF(Table1[[#This Row],[Date of Hospital Discharge]]="","",IF(Table1[[#This Row],[Days Between Admissions]]&lt;=7,1,0))</f>
        <v/>
      </c>
      <c r="T46" s="6" t="str">
        <f>IF(Table1[[#This Row],[Date of Hospital Discharge]]="","",IF(Table1[[#This Row],[Days Between Admissions]]&lt;=14,1,0))</f>
        <v/>
      </c>
      <c r="U46" s="6" t="str">
        <f>IF(Table1[[#This Row],[Date of Hospital Discharge]]="","",IF(Table1[[#This Row],[Days Between Admissions]]&lt;=30,1,0))</f>
        <v/>
      </c>
      <c r="V46" s="6" t="str">
        <f>IF(Table1[[#This Row],[Date of Hospital Discharge]]="","",IF(Table1[[#This Row],[Days Between Admissions]]&lt;=60,1,0))</f>
        <v/>
      </c>
      <c r="W46" s="6" t="str">
        <f>IF(Table1[[#This Row],[Date of Hospital Discharge]]="","",IF(Table1[[#This Row],[Days Between Admissions]]&lt;=90,1,0))</f>
        <v/>
      </c>
      <c r="X46" s="6" t="str">
        <f>IF(Table1[[#This Row],[Date of Hospital Discharge]]="","",IF(Table1[[#This Row],[Days Between Admissions]]="",0,IF(Table1[[#This Row],[Days Between Admissions]]&gt;90,1,0)))</f>
        <v/>
      </c>
      <c r="Y46" s="6" t="str">
        <f>IF(Table1[[#This Row],[Date of Hospital Discharge]]="","",SUM(Table1[Discharge]))</f>
        <v/>
      </c>
      <c r="Z46" s="6" t="str">
        <f>IF(Table1[[#This Row],[Date of Hospital Discharge]]="","",SUM(Table1[Readmission]))</f>
        <v/>
      </c>
      <c r="AA46" s="6" t="str">
        <f>IF(Table1[[#This Row],[Date of Hospital Discharge]]="","",VLOOKUP(Table1[[#This Row],[Discharge Month]],$AI$9:$AJ$20,2,FALSE))</f>
        <v/>
      </c>
      <c r="AB46" s="6" t="str">
        <f>IF(Table1[[#This Row],[Date of Hospital Discharge]]="","",IF(Table1[[#This Row],[Readmission Bucket]]="Readmission within 7 days",1,0))</f>
        <v/>
      </c>
      <c r="AC46" s="6" t="str">
        <f>IF(Table1[[#This Row],[Date of Hospital Discharge]]="","",IF(Table1[[#This Row],[Readmission Bucket]]="Readmission within 14 days",1,0))</f>
        <v/>
      </c>
      <c r="AD46" s="6" t="str">
        <f>IF(Table1[[#This Row],[Date of Hospital Discharge]]="","",IF(Table1[[#This Row],[Readmission Bucket]]="Readmission within 30 days",1,0))</f>
        <v/>
      </c>
      <c r="AE46" s="6" t="str">
        <f>IF(Table1[[#This Row],[Date of Hospital Discharge]]="","",IF(Table1[[#This Row],[Readmission Bucket]]="Readmission within 60 days",1,0))</f>
        <v/>
      </c>
      <c r="AF46" s="6" t="str">
        <f>IF(Table1[[#This Row],[Date of Hospital Discharge]]="","",IF(Table1[[#This Row],[Readmission Bucket]]="Readmission within 90 days",1,0))</f>
        <v/>
      </c>
      <c r="AG46" s="6" t="str">
        <f>IF(Table1[[#This Row],[Date of Hospital Discharge]]="","",IF(Table1[[#This Row],[Readmission Bucket]]="Readmission Greater than 90 Days",1,0))</f>
        <v/>
      </c>
    </row>
    <row r="47" spans="1:33" x14ac:dyDescent="0.4">
      <c r="A47" s="8">
        <v>39</v>
      </c>
      <c r="F47" s="12"/>
      <c r="H47" s="10"/>
      <c r="I47" s="12"/>
      <c r="M47" s="11"/>
      <c r="N47" s="6" t="str">
        <f>IF(Table1[[#This Row],[Date of Hospital Discharge]]="","",1)</f>
        <v/>
      </c>
      <c r="O47" s="6" t="str">
        <f>IF(Table1[[#This Row],[Date of Hospital Discharge]]="","",IF(Table1[[#This Row],[Unplanned Readmission Date]]="",0,1))</f>
        <v/>
      </c>
      <c r="P47" s="6" t="str">
        <f>IF(Table1[[#This Row],[Readmission]]=1,Table1[[#This Row],[Unplanned Readmission Date]]-Table1[[#This Row],[Date of Hospital Discharge]],"")</f>
        <v/>
      </c>
      <c r="Q47" s="6" t="str">
        <f>IF(P47="","",VLOOKUP(P47,Validation!$F$4:$G$10,2,TRUE))</f>
        <v/>
      </c>
      <c r="R47" s="6" t="str">
        <f>IF(Table1[[#This Row],[Date of Hospital Discharge]]="","",TEXT(Table1[[#This Row],[Date of Hospital Discharge]],"mmmm"))</f>
        <v/>
      </c>
      <c r="S47" s="6" t="str">
        <f>IF(Table1[[#This Row],[Date of Hospital Discharge]]="","",IF(Table1[[#This Row],[Days Between Admissions]]&lt;=7,1,0))</f>
        <v/>
      </c>
      <c r="T47" s="6" t="str">
        <f>IF(Table1[[#This Row],[Date of Hospital Discharge]]="","",IF(Table1[[#This Row],[Days Between Admissions]]&lt;=14,1,0))</f>
        <v/>
      </c>
      <c r="U47" s="6" t="str">
        <f>IF(Table1[[#This Row],[Date of Hospital Discharge]]="","",IF(Table1[[#This Row],[Days Between Admissions]]&lt;=30,1,0))</f>
        <v/>
      </c>
      <c r="V47" s="6" t="str">
        <f>IF(Table1[[#This Row],[Date of Hospital Discharge]]="","",IF(Table1[[#This Row],[Days Between Admissions]]&lt;=60,1,0))</f>
        <v/>
      </c>
      <c r="W47" s="6" t="str">
        <f>IF(Table1[[#This Row],[Date of Hospital Discharge]]="","",IF(Table1[[#This Row],[Days Between Admissions]]&lt;=90,1,0))</f>
        <v/>
      </c>
      <c r="X47" s="6" t="str">
        <f>IF(Table1[[#This Row],[Date of Hospital Discharge]]="","",IF(Table1[[#This Row],[Days Between Admissions]]="",0,IF(Table1[[#This Row],[Days Between Admissions]]&gt;90,1,0)))</f>
        <v/>
      </c>
      <c r="Y47" s="6" t="str">
        <f>IF(Table1[[#This Row],[Date of Hospital Discharge]]="","",SUM(Table1[Discharge]))</f>
        <v/>
      </c>
      <c r="Z47" s="6" t="str">
        <f>IF(Table1[[#This Row],[Date of Hospital Discharge]]="","",SUM(Table1[Readmission]))</f>
        <v/>
      </c>
      <c r="AA47" s="6" t="str">
        <f>IF(Table1[[#This Row],[Date of Hospital Discharge]]="","",VLOOKUP(Table1[[#This Row],[Discharge Month]],$AI$9:$AJ$20,2,FALSE))</f>
        <v/>
      </c>
      <c r="AB47" s="6" t="str">
        <f>IF(Table1[[#This Row],[Date of Hospital Discharge]]="","",IF(Table1[[#This Row],[Readmission Bucket]]="Readmission within 7 days",1,0))</f>
        <v/>
      </c>
      <c r="AC47" s="6" t="str">
        <f>IF(Table1[[#This Row],[Date of Hospital Discharge]]="","",IF(Table1[[#This Row],[Readmission Bucket]]="Readmission within 14 days",1,0))</f>
        <v/>
      </c>
      <c r="AD47" s="6" t="str">
        <f>IF(Table1[[#This Row],[Date of Hospital Discharge]]="","",IF(Table1[[#This Row],[Readmission Bucket]]="Readmission within 30 days",1,0))</f>
        <v/>
      </c>
      <c r="AE47" s="6" t="str">
        <f>IF(Table1[[#This Row],[Date of Hospital Discharge]]="","",IF(Table1[[#This Row],[Readmission Bucket]]="Readmission within 60 days",1,0))</f>
        <v/>
      </c>
      <c r="AF47" s="6" t="str">
        <f>IF(Table1[[#This Row],[Date of Hospital Discharge]]="","",IF(Table1[[#This Row],[Readmission Bucket]]="Readmission within 90 days",1,0))</f>
        <v/>
      </c>
      <c r="AG47" s="6" t="str">
        <f>IF(Table1[[#This Row],[Date of Hospital Discharge]]="","",IF(Table1[[#This Row],[Readmission Bucket]]="Readmission Greater than 90 Days",1,0))</f>
        <v/>
      </c>
    </row>
    <row r="48" spans="1:33" x14ac:dyDescent="0.4">
      <c r="A48" s="8">
        <v>40</v>
      </c>
      <c r="F48" s="12"/>
      <c r="H48" s="10"/>
      <c r="I48" s="12"/>
      <c r="M48" s="11"/>
      <c r="N48" s="6" t="str">
        <f>IF(Table1[[#This Row],[Date of Hospital Discharge]]="","",1)</f>
        <v/>
      </c>
      <c r="O48" s="6" t="str">
        <f>IF(Table1[[#This Row],[Date of Hospital Discharge]]="","",IF(Table1[[#This Row],[Unplanned Readmission Date]]="",0,1))</f>
        <v/>
      </c>
      <c r="P48" s="6" t="str">
        <f>IF(Table1[[#This Row],[Readmission]]=1,Table1[[#This Row],[Unplanned Readmission Date]]-Table1[[#This Row],[Date of Hospital Discharge]],"")</f>
        <v/>
      </c>
      <c r="Q48" s="6" t="str">
        <f>IF(P48="","",VLOOKUP(P48,Validation!$F$4:$G$10,2,TRUE))</f>
        <v/>
      </c>
      <c r="R48" s="6" t="str">
        <f>IF(Table1[[#This Row],[Date of Hospital Discharge]]="","",TEXT(Table1[[#This Row],[Date of Hospital Discharge]],"mmmm"))</f>
        <v/>
      </c>
      <c r="S48" s="6" t="str">
        <f>IF(Table1[[#This Row],[Date of Hospital Discharge]]="","",IF(Table1[[#This Row],[Days Between Admissions]]&lt;=7,1,0))</f>
        <v/>
      </c>
      <c r="T48" s="6" t="str">
        <f>IF(Table1[[#This Row],[Date of Hospital Discharge]]="","",IF(Table1[[#This Row],[Days Between Admissions]]&lt;=14,1,0))</f>
        <v/>
      </c>
      <c r="U48" s="6" t="str">
        <f>IF(Table1[[#This Row],[Date of Hospital Discharge]]="","",IF(Table1[[#This Row],[Days Between Admissions]]&lt;=30,1,0))</f>
        <v/>
      </c>
      <c r="V48" s="6" t="str">
        <f>IF(Table1[[#This Row],[Date of Hospital Discharge]]="","",IF(Table1[[#This Row],[Days Between Admissions]]&lt;=60,1,0))</f>
        <v/>
      </c>
      <c r="W48" s="6" t="str">
        <f>IF(Table1[[#This Row],[Date of Hospital Discharge]]="","",IF(Table1[[#This Row],[Days Between Admissions]]&lt;=90,1,0))</f>
        <v/>
      </c>
      <c r="X48" s="6" t="str">
        <f>IF(Table1[[#This Row],[Date of Hospital Discharge]]="","",IF(Table1[[#This Row],[Days Between Admissions]]="",0,IF(Table1[[#This Row],[Days Between Admissions]]&gt;90,1,0)))</f>
        <v/>
      </c>
      <c r="Y48" s="6" t="str">
        <f>IF(Table1[[#This Row],[Date of Hospital Discharge]]="","",SUM(Table1[Discharge]))</f>
        <v/>
      </c>
      <c r="Z48" s="6" t="str">
        <f>IF(Table1[[#This Row],[Date of Hospital Discharge]]="","",SUM(Table1[Readmission]))</f>
        <v/>
      </c>
      <c r="AA48" s="6" t="str">
        <f>IF(Table1[[#This Row],[Date of Hospital Discharge]]="","",VLOOKUP(Table1[[#This Row],[Discharge Month]],$AI$9:$AJ$20,2,FALSE))</f>
        <v/>
      </c>
      <c r="AB48" s="6" t="str">
        <f>IF(Table1[[#This Row],[Date of Hospital Discharge]]="","",IF(Table1[[#This Row],[Readmission Bucket]]="Readmission within 7 days",1,0))</f>
        <v/>
      </c>
      <c r="AC48" s="6" t="str">
        <f>IF(Table1[[#This Row],[Date of Hospital Discharge]]="","",IF(Table1[[#This Row],[Readmission Bucket]]="Readmission within 14 days",1,0))</f>
        <v/>
      </c>
      <c r="AD48" s="6" t="str">
        <f>IF(Table1[[#This Row],[Date of Hospital Discharge]]="","",IF(Table1[[#This Row],[Readmission Bucket]]="Readmission within 30 days",1,0))</f>
        <v/>
      </c>
      <c r="AE48" s="6" t="str">
        <f>IF(Table1[[#This Row],[Date of Hospital Discharge]]="","",IF(Table1[[#This Row],[Readmission Bucket]]="Readmission within 60 days",1,0))</f>
        <v/>
      </c>
      <c r="AF48" s="6" t="str">
        <f>IF(Table1[[#This Row],[Date of Hospital Discharge]]="","",IF(Table1[[#This Row],[Readmission Bucket]]="Readmission within 90 days",1,0))</f>
        <v/>
      </c>
      <c r="AG48" s="6" t="str">
        <f>IF(Table1[[#This Row],[Date of Hospital Discharge]]="","",IF(Table1[[#This Row],[Readmission Bucket]]="Readmission Greater than 90 Days",1,0))</f>
        <v/>
      </c>
    </row>
    <row r="49" spans="1:33" x14ac:dyDescent="0.4">
      <c r="A49" s="8">
        <v>41</v>
      </c>
      <c r="F49" s="12"/>
      <c r="H49" s="10"/>
      <c r="I49" s="12"/>
      <c r="M49" s="11"/>
      <c r="N49" s="6" t="str">
        <f>IF(Table1[[#This Row],[Date of Hospital Discharge]]="","",1)</f>
        <v/>
      </c>
      <c r="O49" s="6" t="str">
        <f>IF(Table1[[#This Row],[Date of Hospital Discharge]]="","",IF(Table1[[#This Row],[Unplanned Readmission Date]]="",0,1))</f>
        <v/>
      </c>
      <c r="P49" s="6" t="str">
        <f>IF(Table1[[#This Row],[Readmission]]=1,Table1[[#This Row],[Unplanned Readmission Date]]-Table1[[#This Row],[Date of Hospital Discharge]],"")</f>
        <v/>
      </c>
      <c r="Q49" s="6" t="str">
        <f>IF(P49="","",VLOOKUP(P49,Validation!$F$4:$G$10,2,TRUE))</f>
        <v/>
      </c>
      <c r="R49" s="6" t="str">
        <f>IF(Table1[[#This Row],[Date of Hospital Discharge]]="","",TEXT(Table1[[#This Row],[Date of Hospital Discharge]],"mmmm"))</f>
        <v/>
      </c>
      <c r="S49" s="6" t="str">
        <f>IF(Table1[[#This Row],[Date of Hospital Discharge]]="","",IF(Table1[[#This Row],[Days Between Admissions]]&lt;=7,1,0))</f>
        <v/>
      </c>
      <c r="T49" s="6" t="str">
        <f>IF(Table1[[#This Row],[Date of Hospital Discharge]]="","",IF(Table1[[#This Row],[Days Between Admissions]]&lt;=14,1,0))</f>
        <v/>
      </c>
      <c r="U49" s="6" t="str">
        <f>IF(Table1[[#This Row],[Date of Hospital Discharge]]="","",IF(Table1[[#This Row],[Days Between Admissions]]&lt;=30,1,0))</f>
        <v/>
      </c>
      <c r="V49" s="6" t="str">
        <f>IF(Table1[[#This Row],[Date of Hospital Discharge]]="","",IF(Table1[[#This Row],[Days Between Admissions]]&lt;=60,1,0))</f>
        <v/>
      </c>
      <c r="W49" s="6" t="str">
        <f>IF(Table1[[#This Row],[Date of Hospital Discharge]]="","",IF(Table1[[#This Row],[Days Between Admissions]]&lt;=90,1,0))</f>
        <v/>
      </c>
      <c r="X49" s="6" t="str">
        <f>IF(Table1[[#This Row],[Date of Hospital Discharge]]="","",IF(Table1[[#This Row],[Days Between Admissions]]="",0,IF(Table1[[#This Row],[Days Between Admissions]]&gt;90,1,0)))</f>
        <v/>
      </c>
      <c r="Y49" s="6" t="str">
        <f>IF(Table1[[#This Row],[Date of Hospital Discharge]]="","",SUM(Table1[Discharge]))</f>
        <v/>
      </c>
      <c r="Z49" s="6" t="str">
        <f>IF(Table1[[#This Row],[Date of Hospital Discharge]]="","",SUM(Table1[Readmission]))</f>
        <v/>
      </c>
      <c r="AA49" s="6" t="str">
        <f>IF(Table1[[#This Row],[Date of Hospital Discharge]]="","",VLOOKUP(Table1[[#This Row],[Discharge Month]],$AI$9:$AJ$20,2,FALSE))</f>
        <v/>
      </c>
      <c r="AB49" s="6" t="str">
        <f>IF(Table1[[#This Row],[Date of Hospital Discharge]]="","",IF(Table1[[#This Row],[Readmission Bucket]]="Readmission within 7 days",1,0))</f>
        <v/>
      </c>
      <c r="AC49" s="6" t="str">
        <f>IF(Table1[[#This Row],[Date of Hospital Discharge]]="","",IF(Table1[[#This Row],[Readmission Bucket]]="Readmission within 14 days",1,0))</f>
        <v/>
      </c>
      <c r="AD49" s="6" t="str">
        <f>IF(Table1[[#This Row],[Date of Hospital Discharge]]="","",IF(Table1[[#This Row],[Readmission Bucket]]="Readmission within 30 days",1,0))</f>
        <v/>
      </c>
      <c r="AE49" s="6" t="str">
        <f>IF(Table1[[#This Row],[Date of Hospital Discharge]]="","",IF(Table1[[#This Row],[Readmission Bucket]]="Readmission within 60 days",1,0))</f>
        <v/>
      </c>
      <c r="AF49" s="6" t="str">
        <f>IF(Table1[[#This Row],[Date of Hospital Discharge]]="","",IF(Table1[[#This Row],[Readmission Bucket]]="Readmission within 90 days",1,0))</f>
        <v/>
      </c>
      <c r="AG49" s="6" t="str">
        <f>IF(Table1[[#This Row],[Date of Hospital Discharge]]="","",IF(Table1[[#This Row],[Readmission Bucket]]="Readmission Greater than 90 Days",1,0))</f>
        <v/>
      </c>
    </row>
    <row r="50" spans="1:33" x14ac:dyDescent="0.4">
      <c r="A50" s="8">
        <v>42</v>
      </c>
      <c r="F50" s="12"/>
      <c r="H50" s="10"/>
      <c r="I50" s="12"/>
      <c r="M50" s="11"/>
      <c r="N50" s="6" t="str">
        <f>IF(Table1[[#This Row],[Date of Hospital Discharge]]="","",1)</f>
        <v/>
      </c>
      <c r="O50" s="6" t="str">
        <f>IF(Table1[[#This Row],[Date of Hospital Discharge]]="","",IF(Table1[[#This Row],[Unplanned Readmission Date]]="",0,1))</f>
        <v/>
      </c>
      <c r="P50" s="6" t="str">
        <f>IF(Table1[[#This Row],[Readmission]]=1,Table1[[#This Row],[Unplanned Readmission Date]]-Table1[[#This Row],[Date of Hospital Discharge]],"")</f>
        <v/>
      </c>
      <c r="Q50" s="6" t="str">
        <f>IF(P50="","",VLOOKUP(P50,Validation!$F$4:$G$10,2,TRUE))</f>
        <v/>
      </c>
      <c r="R50" s="6" t="str">
        <f>IF(Table1[[#This Row],[Date of Hospital Discharge]]="","",TEXT(Table1[[#This Row],[Date of Hospital Discharge]],"mmmm"))</f>
        <v/>
      </c>
      <c r="S50" s="6" t="str">
        <f>IF(Table1[[#This Row],[Date of Hospital Discharge]]="","",IF(Table1[[#This Row],[Days Between Admissions]]&lt;=7,1,0))</f>
        <v/>
      </c>
      <c r="T50" s="6" t="str">
        <f>IF(Table1[[#This Row],[Date of Hospital Discharge]]="","",IF(Table1[[#This Row],[Days Between Admissions]]&lt;=14,1,0))</f>
        <v/>
      </c>
      <c r="U50" s="6" t="str">
        <f>IF(Table1[[#This Row],[Date of Hospital Discharge]]="","",IF(Table1[[#This Row],[Days Between Admissions]]&lt;=30,1,0))</f>
        <v/>
      </c>
      <c r="V50" s="6" t="str">
        <f>IF(Table1[[#This Row],[Date of Hospital Discharge]]="","",IF(Table1[[#This Row],[Days Between Admissions]]&lt;=60,1,0))</f>
        <v/>
      </c>
      <c r="W50" s="6" t="str">
        <f>IF(Table1[[#This Row],[Date of Hospital Discharge]]="","",IF(Table1[[#This Row],[Days Between Admissions]]&lt;=90,1,0))</f>
        <v/>
      </c>
      <c r="X50" s="6" t="str">
        <f>IF(Table1[[#This Row],[Date of Hospital Discharge]]="","",IF(Table1[[#This Row],[Days Between Admissions]]="",0,IF(Table1[[#This Row],[Days Between Admissions]]&gt;90,1,0)))</f>
        <v/>
      </c>
      <c r="Y50" s="6" t="str">
        <f>IF(Table1[[#This Row],[Date of Hospital Discharge]]="","",SUM(Table1[Discharge]))</f>
        <v/>
      </c>
      <c r="Z50" s="6" t="str">
        <f>IF(Table1[[#This Row],[Date of Hospital Discharge]]="","",SUM(Table1[Readmission]))</f>
        <v/>
      </c>
      <c r="AA50" s="6" t="str">
        <f>IF(Table1[[#This Row],[Date of Hospital Discharge]]="","",VLOOKUP(Table1[[#This Row],[Discharge Month]],$AI$9:$AJ$20,2,FALSE))</f>
        <v/>
      </c>
      <c r="AB50" s="6" t="str">
        <f>IF(Table1[[#This Row],[Date of Hospital Discharge]]="","",IF(Table1[[#This Row],[Readmission Bucket]]="Readmission within 7 days",1,0))</f>
        <v/>
      </c>
      <c r="AC50" s="6" t="str">
        <f>IF(Table1[[#This Row],[Date of Hospital Discharge]]="","",IF(Table1[[#This Row],[Readmission Bucket]]="Readmission within 14 days",1,0))</f>
        <v/>
      </c>
      <c r="AD50" s="6" t="str">
        <f>IF(Table1[[#This Row],[Date of Hospital Discharge]]="","",IF(Table1[[#This Row],[Readmission Bucket]]="Readmission within 30 days",1,0))</f>
        <v/>
      </c>
      <c r="AE50" s="6" t="str">
        <f>IF(Table1[[#This Row],[Date of Hospital Discharge]]="","",IF(Table1[[#This Row],[Readmission Bucket]]="Readmission within 60 days",1,0))</f>
        <v/>
      </c>
      <c r="AF50" s="6" t="str">
        <f>IF(Table1[[#This Row],[Date of Hospital Discharge]]="","",IF(Table1[[#This Row],[Readmission Bucket]]="Readmission within 90 days",1,0))</f>
        <v/>
      </c>
      <c r="AG50" s="6" t="str">
        <f>IF(Table1[[#This Row],[Date of Hospital Discharge]]="","",IF(Table1[[#This Row],[Readmission Bucket]]="Readmission Greater than 90 Days",1,0))</f>
        <v/>
      </c>
    </row>
    <row r="51" spans="1:33" x14ac:dyDescent="0.4">
      <c r="A51" s="8">
        <v>43</v>
      </c>
      <c r="F51" s="12"/>
      <c r="H51" s="10"/>
      <c r="I51" s="12"/>
      <c r="M51" s="11"/>
      <c r="N51" s="6" t="str">
        <f>IF(Table1[[#This Row],[Date of Hospital Discharge]]="","",1)</f>
        <v/>
      </c>
      <c r="O51" s="6" t="str">
        <f>IF(Table1[[#This Row],[Date of Hospital Discharge]]="","",IF(Table1[[#This Row],[Unplanned Readmission Date]]="",0,1))</f>
        <v/>
      </c>
      <c r="P51" s="6" t="str">
        <f>IF(Table1[[#This Row],[Readmission]]=1,Table1[[#This Row],[Unplanned Readmission Date]]-Table1[[#This Row],[Date of Hospital Discharge]],"")</f>
        <v/>
      </c>
      <c r="Q51" s="6" t="str">
        <f>IF(P51="","",VLOOKUP(P51,Validation!$F$4:$G$10,2,TRUE))</f>
        <v/>
      </c>
      <c r="R51" s="6" t="str">
        <f>IF(Table1[[#This Row],[Date of Hospital Discharge]]="","",TEXT(Table1[[#This Row],[Date of Hospital Discharge]],"mmmm"))</f>
        <v/>
      </c>
      <c r="S51" s="6" t="str">
        <f>IF(Table1[[#This Row],[Date of Hospital Discharge]]="","",IF(Table1[[#This Row],[Days Between Admissions]]&lt;=7,1,0))</f>
        <v/>
      </c>
      <c r="T51" s="6" t="str">
        <f>IF(Table1[[#This Row],[Date of Hospital Discharge]]="","",IF(Table1[[#This Row],[Days Between Admissions]]&lt;=14,1,0))</f>
        <v/>
      </c>
      <c r="U51" s="6" t="str">
        <f>IF(Table1[[#This Row],[Date of Hospital Discharge]]="","",IF(Table1[[#This Row],[Days Between Admissions]]&lt;=30,1,0))</f>
        <v/>
      </c>
      <c r="V51" s="6" t="str">
        <f>IF(Table1[[#This Row],[Date of Hospital Discharge]]="","",IF(Table1[[#This Row],[Days Between Admissions]]&lt;=60,1,0))</f>
        <v/>
      </c>
      <c r="W51" s="6" t="str">
        <f>IF(Table1[[#This Row],[Date of Hospital Discharge]]="","",IF(Table1[[#This Row],[Days Between Admissions]]&lt;=90,1,0))</f>
        <v/>
      </c>
      <c r="X51" s="6" t="str">
        <f>IF(Table1[[#This Row],[Date of Hospital Discharge]]="","",IF(Table1[[#This Row],[Days Between Admissions]]="",0,IF(Table1[[#This Row],[Days Between Admissions]]&gt;90,1,0)))</f>
        <v/>
      </c>
      <c r="Y51" s="6" t="str">
        <f>IF(Table1[[#This Row],[Date of Hospital Discharge]]="","",SUM(Table1[Discharge]))</f>
        <v/>
      </c>
      <c r="Z51" s="6" t="str">
        <f>IF(Table1[[#This Row],[Date of Hospital Discharge]]="","",SUM(Table1[Readmission]))</f>
        <v/>
      </c>
      <c r="AA51" s="6" t="str">
        <f>IF(Table1[[#This Row],[Date of Hospital Discharge]]="","",VLOOKUP(Table1[[#This Row],[Discharge Month]],$AI$9:$AJ$20,2,FALSE))</f>
        <v/>
      </c>
      <c r="AB51" s="6" t="str">
        <f>IF(Table1[[#This Row],[Date of Hospital Discharge]]="","",IF(Table1[[#This Row],[Readmission Bucket]]="Readmission within 7 days",1,0))</f>
        <v/>
      </c>
      <c r="AC51" s="6" t="str">
        <f>IF(Table1[[#This Row],[Date of Hospital Discharge]]="","",IF(Table1[[#This Row],[Readmission Bucket]]="Readmission within 14 days",1,0))</f>
        <v/>
      </c>
      <c r="AD51" s="6" t="str">
        <f>IF(Table1[[#This Row],[Date of Hospital Discharge]]="","",IF(Table1[[#This Row],[Readmission Bucket]]="Readmission within 30 days",1,0))</f>
        <v/>
      </c>
      <c r="AE51" s="6" t="str">
        <f>IF(Table1[[#This Row],[Date of Hospital Discharge]]="","",IF(Table1[[#This Row],[Readmission Bucket]]="Readmission within 60 days",1,0))</f>
        <v/>
      </c>
      <c r="AF51" s="6" t="str">
        <f>IF(Table1[[#This Row],[Date of Hospital Discharge]]="","",IF(Table1[[#This Row],[Readmission Bucket]]="Readmission within 90 days",1,0))</f>
        <v/>
      </c>
      <c r="AG51" s="6" t="str">
        <f>IF(Table1[[#This Row],[Date of Hospital Discharge]]="","",IF(Table1[[#This Row],[Readmission Bucket]]="Readmission Greater than 90 Days",1,0))</f>
        <v/>
      </c>
    </row>
    <row r="52" spans="1:33" x14ac:dyDescent="0.4">
      <c r="A52" s="8">
        <v>44</v>
      </c>
      <c r="F52" s="12"/>
      <c r="H52" s="10"/>
      <c r="I52" s="12"/>
      <c r="M52" s="11"/>
      <c r="N52" s="6" t="str">
        <f>IF(Table1[[#This Row],[Date of Hospital Discharge]]="","",1)</f>
        <v/>
      </c>
      <c r="O52" s="6" t="str">
        <f>IF(Table1[[#This Row],[Date of Hospital Discharge]]="","",IF(Table1[[#This Row],[Unplanned Readmission Date]]="",0,1))</f>
        <v/>
      </c>
      <c r="P52" s="6" t="str">
        <f>IF(Table1[[#This Row],[Readmission]]=1,Table1[[#This Row],[Unplanned Readmission Date]]-Table1[[#This Row],[Date of Hospital Discharge]],"")</f>
        <v/>
      </c>
      <c r="Q52" s="6" t="str">
        <f>IF(P52="","",VLOOKUP(P52,Validation!$F$4:$G$10,2,TRUE))</f>
        <v/>
      </c>
      <c r="R52" s="6" t="str">
        <f>IF(Table1[[#This Row],[Date of Hospital Discharge]]="","",TEXT(Table1[[#This Row],[Date of Hospital Discharge]],"mmmm"))</f>
        <v/>
      </c>
      <c r="S52" s="6" t="str">
        <f>IF(Table1[[#This Row],[Date of Hospital Discharge]]="","",IF(Table1[[#This Row],[Days Between Admissions]]&lt;=7,1,0))</f>
        <v/>
      </c>
      <c r="T52" s="6" t="str">
        <f>IF(Table1[[#This Row],[Date of Hospital Discharge]]="","",IF(Table1[[#This Row],[Days Between Admissions]]&lt;=14,1,0))</f>
        <v/>
      </c>
      <c r="U52" s="6" t="str">
        <f>IF(Table1[[#This Row],[Date of Hospital Discharge]]="","",IF(Table1[[#This Row],[Days Between Admissions]]&lt;=30,1,0))</f>
        <v/>
      </c>
      <c r="V52" s="6" t="str">
        <f>IF(Table1[[#This Row],[Date of Hospital Discharge]]="","",IF(Table1[[#This Row],[Days Between Admissions]]&lt;=60,1,0))</f>
        <v/>
      </c>
      <c r="W52" s="6" t="str">
        <f>IF(Table1[[#This Row],[Date of Hospital Discharge]]="","",IF(Table1[[#This Row],[Days Between Admissions]]&lt;=90,1,0))</f>
        <v/>
      </c>
      <c r="X52" s="6" t="str">
        <f>IF(Table1[[#This Row],[Date of Hospital Discharge]]="","",IF(Table1[[#This Row],[Days Between Admissions]]="",0,IF(Table1[[#This Row],[Days Between Admissions]]&gt;90,1,0)))</f>
        <v/>
      </c>
      <c r="Y52" s="6" t="str">
        <f>IF(Table1[[#This Row],[Date of Hospital Discharge]]="","",SUM(Table1[Discharge]))</f>
        <v/>
      </c>
      <c r="Z52" s="6" t="str">
        <f>IF(Table1[[#This Row],[Date of Hospital Discharge]]="","",SUM(Table1[Readmission]))</f>
        <v/>
      </c>
      <c r="AA52" s="6" t="str">
        <f>IF(Table1[[#This Row],[Date of Hospital Discharge]]="","",VLOOKUP(Table1[[#This Row],[Discharge Month]],$AI$9:$AJ$20,2,FALSE))</f>
        <v/>
      </c>
      <c r="AB52" s="6" t="str">
        <f>IF(Table1[[#This Row],[Date of Hospital Discharge]]="","",IF(Table1[[#This Row],[Readmission Bucket]]="Readmission within 7 days",1,0))</f>
        <v/>
      </c>
      <c r="AC52" s="6" t="str">
        <f>IF(Table1[[#This Row],[Date of Hospital Discharge]]="","",IF(Table1[[#This Row],[Readmission Bucket]]="Readmission within 14 days",1,0))</f>
        <v/>
      </c>
      <c r="AD52" s="6" t="str">
        <f>IF(Table1[[#This Row],[Date of Hospital Discharge]]="","",IF(Table1[[#This Row],[Readmission Bucket]]="Readmission within 30 days",1,0))</f>
        <v/>
      </c>
      <c r="AE52" s="6" t="str">
        <f>IF(Table1[[#This Row],[Date of Hospital Discharge]]="","",IF(Table1[[#This Row],[Readmission Bucket]]="Readmission within 60 days",1,0))</f>
        <v/>
      </c>
      <c r="AF52" s="6" t="str">
        <f>IF(Table1[[#This Row],[Date of Hospital Discharge]]="","",IF(Table1[[#This Row],[Readmission Bucket]]="Readmission within 90 days",1,0))</f>
        <v/>
      </c>
      <c r="AG52" s="6" t="str">
        <f>IF(Table1[[#This Row],[Date of Hospital Discharge]]="","",IF(Table1[[#This Row],[Readmission Bucket]]="Readmission Greater than 90 Days",1,0))</f>
        <v/>
      </c>
    </row>
    <row r="53" spans="1:33" x14ac:dyDescent="0.4">
      <c r="A53" s="8">
        <v>45</v>
      </c>
      <c r="F53" s="12"/>
      <c r="H53" s="10"/>
      <c r="I53" s="12"/>
      <c r="M53" s="11"/>
      <c r="N53" s="6" t="str">
        <f>IF(Table1[[#This Row],[Date of Hospital Discharge]]="","",1)</f>
        <v/>
      </c>
      <c r="O53" s="6" t="str">
        <f>IF(Table1[[#This Row],[Date of Hospital Discharge]]="","",IF(Table1[[#This Row],[Unplanned Readmission Date]]="",0,1))</f>
        <v/>
      </c>
      <c r="P53" s="6" t="str">
        <f>IF(Table1[[#This Row],[Readmission]]=1,Table1[[#This Row],[Unplanned Readmission Date]]-Table1[[#This Row],[Date of Hospital Discharge]],"")</f>
        <v/>
      </c>
      <c r="Q53" s="6" t="str">
        <f>IF(P53="","",VLOOKUP(P53,Validation!$F$4:$G$10,2,TRUE))</f>
        <v/>
      </c>
      <c r="R53" s="6" t="str">
        <f>IF(Table1[[#This Row],[Date of Hospital Discharge]]="","",TEXT(Table1[[#This Row],[Date of Hospital Discharge]],"mmmm"))</f>
        <v/>
      </c>
      <c r="S53" s="6" t="str">
        <f>IF(Table1[[#This Row],[Date of Hospital Discharge]]="","",IF(Table1[[#This Row],[Days Between Admissions]]&lt;=7,1,0))</f>
        <v/>
      </c>
      <c r="T53" s="6" t="str">
        <f>IF(Table1[[#This Row],[Date of Hospital Discharge]]="","",IF(Table1[[#This Row],[Days Between Admissions]]&lt;=14,1,0))</f>
        <v/>
      </c>
      <c r="U53" s="6" t="str">
        <f>IF(Table1[[#This Row],[Date of Hospital Discharge]]="","",IF(Table1[[#This Row],[Days Between Admissions]]&lt;=30,1,0))</f>
        <v/>
      </c>
      <c r="V53" s="6" t="str">
        <f>IF(Table1[[#This Row],[Date of Hospital Discharge]]="","",IF(Table1[[#This Row],[Days Between Admissions]]&lt;=60,1,0))</f>
        <v/>
      </c>
      <c r="W53" s="6" t="str">
        <f>IF(Table1[[#This Row],[Date of Hospital Discharge]]="","",IF(Table1[[#This Row],[Days Between Admissions]]&lt;=90,1,0))</f>
        <v/>
      </c>
      <c r="X53" s="6" t="str">
        <f>IF(Table1[[#This Row],[Date of Hospital Discharge]]="","",IF(Table1[[#This Row],[Days Between Admissions]]="",0,IF(Table1[[#This Row],[Days Between Admissions]]&gt;90,1,0)))</f>
        <v/>
      </c>
      <c r="Y53" s="6" t="str">
        <f>IF(Table1[[#This Row],[Date of Hospital Discharge]]="","",SUM(Table1[Discharge]))</f>
        <v/>
      </c>
      <c r="Z53" s="6" t="str">
        <f>IF(Table1[[#This Row],[Date of Hospital Discharge]]="","",SUM(Table1[Readmission]))</f>
        <v/>
      </c>
      <c r="AA53" s="6" t="str">
        <f>IF(Table1[[#This Row],[Date of Hospital Discharge]]="","",VLOOKUP(Table1[[#This Row],[Discharge Month]],$AI$9:$AJ$20,2,FALSE))</f>
        <v/>
      </c>
      <c r="AB53" s="6" t="str">
        <f>IF(Table1[[#This Row],[Date of Hospital Discharge]]="","",IF(Table1[[#This Row],[Readmission Bucket]]="Readmission within 7 days",1,0))</f>
        <v/>
      </c>
      <c r="AC53" s="6" t="str">
        <f>IF(Table1[[#This Row],[Date of Hospital Discharge]]="","",IF(Table1[[#This Row],[Readmission Bucket]]="Readmission within 14 days",1,0))</f>
        <v/>
      </c>
      <c r="AD53" s="6" t="str">
        <f>IF(Table1[[#This Row],[Date of Hospital Discharge]]="","",IF(Table1[[#This Row],[Readmission Bucket]]="Readmission within 30 days",1,0))</f>
        <v/>
      </c>
      <c r="AE53" s="6" t="str">
        <f>IF(Table1[[#This Row],[Date of Hospital Discharge]]="","",IF(Table1[[#This Row],[Readmission Bucket]]="Readmission within 60 days",1,0))</f>
        <v/>
      </c>
      <c r="AF53" s="6" t="str">
        <f>IF(Table1[[#This Row],[Date of Hospital Discharge]]="","",IF(Table1[[#This Row],[Readmission Bucket]]="Readmission within 90 days",1,0))</f>
        <v/>
      </c>
      <c r="AG53" s="6" t="str">
        <f>IF(Table1[[#This Row],[Date of Hospital Discharge]]="","",IF(Table1[[#This Row],[Readmission Bucket]]="Readmission Greater than 90 Days",1,0))</f>
        <v/>
      </c>
    </row>
    <row r="54" spans="1:33" x14ac:dyDescent="0.4">
      <c r="A54" s="8">
        <v>46</v>
      </c>
      <c r="F54" s="12"/>
      <c r="H54" s="10"/>
      <c r="I54" s="12"/>
      <c r="M54" s="11"/>
      <c r="N54" s="6" t="str">
        <f>IF(Table1[[#This Row],[Date of Hospital Discharge]]="","",1)</f>
        <v/>
      </c>
      <c r="O54" s="6" t="str">
        <f>IF(Table1[[#This Row],[Date of Hospital Discharge]]="","",IF(Table1[[#This Row],[Unplanned Readmission Date]]="",0,1))</f>
        <v/>
      </c>
      <c r="P54" s="6" t="str">
        <f>IF(Table1[[#This Row],[Readmission]]=1,Table1[[#This Row],[Unplanned Readmission Date]]-Table1[[#This Row],[Date of Hospital Discharge]],"")</f>
        <v/>
      </c>
      <c r="Q54" s="6" t="str">
        <f>IF(P54="","",VLOOKUP(P54,Validation!$F$4:$G$10,2,TRUE))</f>
        <v/>
      </c>
      <c r="R54" s="6" t="str">
        <f>IF(Table1[[#This Row],[Date of Hospital Discharge]]="","",TEXT(Table1[[#This Row],[Date of Hospital Discharge]],"mmmm"))</f>
        <v/>
      </c>
      <c r="S54" s="6" t="str">
        <f>IF(Table1[[#This Row],[Date of Hospital Discharge]]="","",IF(Table1[[#This Row],[Days Between Admissions]]&lt;=7,1,0))</f>
        <v/>
      </c>
      <c r="T54" s="6" t="str">
        <f>IF(Table1[[#This Row],[Date of Hospital Discharge]]="","",IF(Table1[[#This Row],[Days Between Admissions]]&lt;=14,1,0))</f>
        <v/>
      </c>
      <c r="U54" s="6" t="str">
        <f>IF(Table1[[#This Row],[Date of Hospital Discharge]]="","",IF(Table1[[#This Row],[Days Between Admissions]]&lt;=30,1,0))</f>
        <v/>
      </c>
      <c r="V54" s="6" t="str">
        <f>IF(Table1[[#This Row],[Date of Hospital Discharge]]="","",IF(Table1[[#This Row],[Days Between Admissions]]&lt;=60,1,0))</f>
        <v/>
      </c>
      <c r="W54" s="6" t="str">
        <f>IF(Table1[[#This Row],[Date of Hospital Discharge]]="","",IF(Table1[[#This Row],[Days Between Admissions]]&lt;=90,1,0))</f>
        <v/>
      </c>
      <c r="X54" s="6" t="str">
        <f>IF(Table1[[#This Row],[Date of Hospital Discharge]]="","",IF(Table1[[#This Row],[Days Between Admissions]]="",0,IF(Table1[[#This Row],[Days Between Admissions]]&gt;90,1,0)))</f>
        <v/>
      </c>
      <c r="Y54" s="6" t="str">
        <f>IF(Table1[[#This Row],[Date of Hospital Discharge]]="","",SUM(Table1[Discharge]))</f>
        <v/>
      </c>
      <c r="Z54" s="6" t="str">
        <f>IF(Table1[[#This Row],[Date of Hospital Discharge]]="","",SUM(Table1[Readmission]))</f>
        <v/>
      </c>
      <c r="AA54" s="6" t="str">
        <f>IF(Table1[[#This Row],[Date of Hospital Discharge]]="","",VLOOKUP(Table1[[#This Row],[Discharge Month]],$AI$9:$AJ$20,2,FALSE))</f>
        <v/>
      </c>
      <c r="AB54" s="6" t="str">
        <f>IF(Table1[[#This Row],[Date of Hospital Discharge]]="","",IF(Table1[[#This Row],[Readmission Bucket]]="Readmission within 7 days",1,0))</f>
        <v/>
      </c>
      <c r="AC54" s="6" t="str">
        <f>IF(Table1[[#This Row],[Date of Hospital Discharge]]="","",IF(Table1[[#This Row],[Readmission Bucket]]="Readmission within 14 days",1,0))</f>
        <v/>
      </c>
      <c r="AD54" s="6" t="str">
        <f>IF(Table1[[#This Row],[Date of Hospital Discharge]]="","",IF(Table1[[#This Row],[Readmission Bucket]]="Readmission within 30 days",1,0))</f>
        <v/>
      </c>
      <c r="AE54" s="6" t="str">
        <f>IF(Table1[[#This Row],[Date of Hospital Discharge]]="","",IF(Table1[[#This Row],[Readmission Bucket]]="Readmission within 60 days",1,0))</f>
        <v/>
      </c>
      <c r="AF54" s="6" t="str">
        <f>IF(Table1[[#This Row],[Date of Hospital Discharge]]="","",IF(Table1[[#This Row],[Readmission Bucket]]="Readmission within 90 days",1,0))</f>
        <v/>
      </c>
      <c r="AG54" s="6" t="str">
        <f>IF(Table1[[#This Row],[Date of Hospital Discharge]]="","",IF(Table1[[#This Row],[Readmission Bucket]]="Readmission Greater than 90 Days",1,0))</f>
        <v/>
      </c>
    </row>
    <row r="55" spans="1:33" x14ac:dyDescent="0.4">
      <c r="A55" s="8">
        <v>47</v>
      </c>
      <c r="F55" s="12"/>
      <c r="H55" s="10"/>
      <c r="I55" s="12"/>
      <c r="M55" s="11"/>
      <c r="N55" s="6" t="str">
        <f>IF(Table1[[#This Row],[Date of Hospital Discharge]]="","",1)</f>
        <v/>
      </c>
      <c r="O55" s="6" t="str">
        <f>IF(Table1[[#This Row],[Date of Hospital Discharge]]="","",IF(Table1[[#This Row],[Unplanned Readmission Date]]="",0,1))</f>
        <v/>
      </c>
      <c r="P55" s="6" t="str">
        <f>IF(Table1[[#This Row],[Readmission]]=1,Table1[[#This Row],[Unplanned Readmission Date]]-Table1[[#This Row],[Date of Hospital Discharge]],"")</f>
        <v/>
      </c>
      <c r="Q55" s="6" t="str">
        <f>IF(P55="","",VLOOKUP(P55,Validation!$F$4:$G$10,2,TRUE))</f>
        <v/>
      </c>
      <c r="R55" s="6" t="str">
        <f>IF(Table1[[#This Row],[Date of Hospital Discharge]]="","",TEXT(Table1[[#This Row],[Date of Hospital Discharge]],"mmmm"))</f>
        <v/>
      </c>
      <c r="S55" s="6" t="str">
        <f>IF(Table1[[#This Row],[Date of Hospital Discharge]]="","",IF(Table1[[#This Row],[Days Between Admissions]]&lt;=7,1,0))</f>
        <v/>
      </c>
      <c r="T55" s="6" t="str">
        <f>IF(Table1[[#This Row],[Date of Hospital Discharge]]="","",IF(Table1[[#This Row],[Days Between Admissions]]&lt;=14,1,0))</f>
        <v/>
      </c>
      <c r="U55" s="6" t="str">
        <f>IF(Table1[[#This Row],[Date of Hospital Discharge]]="","",IF(Table1[[#This Row],[Days Between Admissions]]&lt;=30,1,0))</f>
        <v/>
      </c>
      <c r="V55" s="6" t="str">
        <f>IF(Table1[[#This Row],[Date of Hospital Discharge]]="","",IF(Table1[[#This Row],[Days Between Admissions]]&lt;=60,1,0))</f>
        <v/>
      </c>
      <c r="W55" s="6" t="str">
        <f>IF(Table1[[#This Row],[Date of Hospital Discharge]]="","",IF(Table1[[#This Row],[Days Between Admissions]]&lt;=90,1,0))</f>
        <v/>
      </c>
      <c r="X55" s="6" t="str">
        <f>IF(Table1[[#This Row],[Date of Hospital Discharge]]="","",IF(Table1[[#This Row],[Days Between Admissions]]="",0,IF(Table1[[#This Row],[Days Between Admissions]]&gt;90,1,0)))</f>
        <v/>
      </c>
      <c r="Y55" s="6" t="str">
        <f>IF(Table1[[#This Row],[Date of Hospital Discharge]]="","",SUM(Table1[Discharge]))</f>
        <v/>
      </c>
      <c r="Z55" s="6" t="str">
        <f>IF(Table1[[#This Row],[Date of Hospital Discharge]]="","",SUM(Table1[Readmission]))</f>
        <v/>
      </c>
      <c r="AA55" s="6" t="str">
        <f>IF(Table1[[#This Row],[Date of Hospital Discharge]]="","",VLOOKUP(Table1[[#This Row],[Discharge Month]],$AI$9:$AJ$20,2,FALSE))</f>
        <v/>
      </c>
      <c r="AB55" s="6" t="str">
        <f>IF(Table1[[#This Row],[Date of Hospital Discharge]]="","",IF(Table1[[#This Row],[Readmission Bucket]]="Readmission within 7 days",1,0))</f>
        <v/>
      </c>
      <c r="AC55" s="6" t="str">
        <f>IF(Table1[[#This Row],[Date of Hospital Discharge]]="","",IF(Table1[[#This Row],[Readmission Bucket]]="Readmission within 14 days",1,0))</f>
        <v/>
      </c>
      <c r="AD55" s="6" t="str">
        <f>IF(Table1[[#This Row],[Date of Hospital Discharge]]="","",IF(Table1[[#This Row],[Readmission Bucket]]="Readmission within 30 days",1,0))</f>
        <v/>
      </c>
      <c r="AE55" s="6" t="str">
        <f>IF(Table1[[#This Row],[Date of Hospital Discharge]]="","",IF(Table1[[#This Row],[Readmission Bucket]]="Readmission within 60 days",1,0))</f>
        <v/>
      </c>
      <c r="AF55" s="6" t="str">
        <f>IF(Table1[[#This Row],[Date of Hospital Discharge]]="","",IF(Table1[[#This Row],[Readmission Bucket]]="Readmission within 90 days",1,0))</f>
        <v/>
      </c>
      <c r="AG55" s="6" t="str">
        <f>IF(Table1[[#This Row],[Date of Hospital Discharge]]="","",IF(Table1[[#This Row],[Readmission Bucket]]="Readmission Greater than 90 Days",1,0))</f>
        <v/>
      </c>
    </row>
    <row r="56" spans="1:33" x14ac:dyDescent="0.4">
      <c r="A56" s="8">
        <v>48</v>
      </c>
      <c r="F56" s="12"/>
      <c r="H56" s="10"/>
      <c r="I56" s="12"/>
      <c r="M56" s="11"/>
      <c r="N56" s="6" t="str">
        <f>IF(Table1[[#This Row],[Date of Hospital Discharge]]="","",1)</f>
        <v/>
      </c>
      <c r="O56" s="6" t="str">
        <f>IF(Table1[[#This Row],[Date of Hospital Discharge]]="","",IF(Table1[[#This Row],[Unplanned Readmission Date]]="",0,1))</f>
        <v/>
      </c>
      <c r="P56" s="6" t="str">
        <f>IF(Table1[[#This Row],[Readmission]]=1,Table1[[#This Row],[Unplanned Readmission Date]]-Table1[[#This Row],[Date of Hospital Discharge]],"")</f>
        <v/>
      </c>
      <c r="Q56" s="6" t="str">
        <f>IF(P56="","",VLOOKUP(P56,Validation!$F$4:$G$10,2,TRUE))</f>
        <v/>
      </c>
      <c r="R56" s="6" t="str">
        <f>IF(Table1[[#This Row],[Date of Hospital Discharge]]="","",TEXT(Table1[[#This Row],[Date of Hospital Discharge]],"mmmm"))</f>
        <v/>
      </c>
      <c r="S56" s="6" t="str">
        <f>IF(Table1[[#This Row],[Date of Hospital Discharge]]="","",IF(Table1[[#This Row],[Days Between Admissions]]&lt;=7,1,0))</f>
        <v/>
      </c>
      <c r="T56" s="6" t="str">
        <f>IF(Table1[[#This Row],[Date of Hospital Discharge]]="","",IF(Table1[[#This Row],[Days Between Admissions]]&lt;=14,1,0))</f>
        <v/>
      </c>
      <c r="U56" s="6" t="str">
        <f>IF(Table1[[#This Row],[Date of Hospital Discharge]]="","",IF(Table1[[#This Row],[Days Between Admissions]]&lt;=30,1,0))</f>
        <v/>
      </c>
      <c r="V56" s="6" t="str">
        <f>IF(Table1[[#This Row],[Date of Hospital Discharge]]="","",IF(Table1[[#This Row],[Days Between Admissions]]&lt;=60,1,0))</f>
        <v/>
      </c>
      <c r="W56" s="6" t="str">
        <f>IF(Table1[[#This Row],[Date of Hospital Discharge]]="","",IF(Table1[[#This Row],[Days Between Admissions]]&lt;=90,1,0))</f>
        <v/>
      </c>
      <c r="X56" s="6" t="str">
        <f>IF(Table1[[#This Row],[Date of Hospital Discharge]]="","",IF(Table1[[#This Row],[Days Between Admissions]]="",0,IF(Table1[[#This Row],[Days Between Admissions]]&gt;90,1,0)))</f>
        <v/>
      </c>
      <c r="Y56" s="6" t="str">
        <f>IF(Table1[[#This Row],[Date of Hospital Discharge]]="","",SUM(Table1[Discharge]))</f>
        <v/>
      </c>
      <c r="Z56" s="6" t="str">
        <f>IF(Table1[[#This Row],[Date of Hospital Discharge]]="","",SUM(Table1[Readmission]))</f>
        <v/>
      </c>
      <c r="AA56" s="6" t="str">
        <f>IF(Table1[[#This Row],[Date of Hospital Discharge]]="","",VLOOKUP(Table1[[#This Row],[Discharge Month]],$AI$9:$AJ$20,2,FALSE))</f>
        <v/>
      </c>
      <c r="AB56" s="6" t="str">
        <f>IF(Table1[[#This Row],[Date of Hospital Discharge]]="","",IF(Table1[[#This Row],[Readmission Bucket]]="Readmission within 7 days",1,0))</f>
        <v/>
      </c>
      <c r="AC56" s="6" t="str">
        <f>IF(Table1[[#This Row],[Date of Hospital Discharge]]="","",IF(Table1[[#This Row],[Readmission Bucket]]="Readmission within 14 days",1,0))</f>
        <v/>
      </c>
      <c r="AD56" s="6" t="str">
        <f>IF(Table1[[#This Row],[Date of Hospital Discharge]]="","",IF(Table1[[#This Row],[Readmission Bucket]]="Readmission within 30 days",1,0))</f>
        <v/>
      </c>
      <c r="AE56" s="6" t="str">
        <f>IF(Table1[[#This Row],[Date of Hospital Discharge]]="","",IF(Table1[[#This Row],[Readmission Bucket]]="Readmission within 60 days",1,0))</f>
        <v/>
      </c>
      <c r="AF56" s="6" t="str">
        <f>IF(Table1[[#This Row],[Date of Hospital Discharge]]="","",IF(Table1[[#This Row],[Readmission Bucket]]="Readmission within 90 days",1,0))</f>
        <v/>
      </c>
      <c r="AG56" s="6" t="str">
        <f>IF(Table1[[#This Row],[Date of Hospital Discharge]]="","",IF(Table1[[#This Row],[Readmission Bucket]]="Readmission Greater than 90 Days",1,0))</f>
        <v/>
      </c>
    </row>
    <row r="57" spans="1:33" x14ac:dyDescent="0.4">
      <c r="A57" s="8">
        <v>49</v>
      </c>
      <c r="F57" s="12"/>
      <c r="H57" s="10"/>
      <c r="I57" s="12"/>
      <c r="M57" s="11"/>
      <c r="N57" s="6" t="str">
        <f>IF(Table1[[#This Row],[Date of Hospital Discharge]]="","",1)</f>
        <v/>
      </c>
      <c r="O57" s="6" t="str">
        <f>IF(Table1[[#This Row],[Date of Hospital Discharge]]="","",IF(Table1[[#This Row],[Unplanned Readmission Date]]="",0,1))</f>
        <v/>
      </c>
      <c r="P57" s="6" t="str">
        <f>IF(Table1[[#This Row],[Readmission]]=1,Table1[[#This Row],[Unplanned Readmission Date]]-Table1[[#This Row],[Date of Hospital Discharge]],"")</f>
        <v/>
      </c>
      <c r="Q57" s="6" t="str">
        <f>IF(P57="","",VLOOKUP(P57,Validation!$F$4:$G$10,2,TRUE))</f>
        <v/>
      </c>
      <c r="R57" s="6" t="str">
        <f>IF(Table1[[#This Row],[Date of Hospital Discharge]]="","",TEXT(Table1[[#This Row],[Date of Hospital Discharge]],"mmmm"))</f>
        <v/>
      </c>
      <c r="S57" s="6" t="str">
        <f>IF(Table1[[#This Row],[Date of Hospital Discharge]]="","",IF(Table1[[#This Row],[Days Between Admissions]]&lt;=7,1,0))</f>
        <v/>
      </c>
      <c r="T57" s="6" t="str">
        <f>IF(Table1[[#This Row],[Date of Hospital Discharge]]="","",IF(Table1[[#This Row],[Days Between Admissions]]&lt;=14,1,0))</f>
        <v/>
      </c>
      <c r="U57" s="6" t="str">
        <f>IF(Table1[[#This Row],[Date of Hospital Discharge]]="","",IF(Table1[[#This Row],[Days Between Admissions]]&lt;=30,1,0))</f>
        <v/>
      </c>
      <c r="V57" s="6" t="str">
        <f>IF(Table1[[#This Row],[Date of Hospital Discharge]]="","",IF(Table1[[#This Row],[Days Between Admissions]]&lt;=60,1,0))</f>
        <v/>
      </c>
      <c r="W57" s="6" t="str">
        <f>IF(Table1[[#This Row],[Date of Hospital Discharge]]="","",IF(Table1[[#This Row],[Days Between Admissions]]&lt;=90,1,0))</f>
        <v/>
      </c>
      <c r="X57" s="6" t="str">
        <f>IF(Table1[[#This Row],[Date of Hospital Discharge]]="","",IF(Table1[[#This Row],[Days Between Admissions]]="",0,IF(Table1[[#This Row],[Days Between Admissions]]&gt;90,1,0)))</f>
        <v/>
      </c>
      <c r="Y57" s="6" t="str">
        <f>IF(Table1[[#This Row],[Date of Hospital Discharge]]="","",SUM(Table1[Discharge]))</f>
        <v/>
      </c>
      <c r="Z57" s="6" t="str">
        <f>IF(Table1[[#This Row],[Date of Hospital Discharge]]="","",SUM(Table1[Readmission]))</f>
        <v/>
      </c>
      <c r="AA57" s="6" t="str">
        <f>IF(Table1[[#This Row],[Date of Hospital Discharge]]="","",VLOOKUP(Table1[[#This Row],[Discharge Month]],$AI$9:$AJ$20,2,FALSE))</f>
        <v/>
      </c>
      <c r="AB57" s="6" t="str">
        <f>IF(Table1[[#This Row],[Date of Hospital Discharge]]="","",IF(Table1[[#This Row],[Readmission Bucket]]="Readmission within 7 days",1,0))</f>
        <v/>
      </c>
      <c r="AC57" s="6" t="str">
        <f>IF(Table1[[#This Row],[Date of Hospital Discharge]]="","",IF(Table1[[#This Row],[Readmission Bucket]]="Readmission within 14 days",1,0))</f>
        <v/>
      </c>
      <c r="AD57" s="6" t="str">
        <f>IF(Table1[[#This Row],[Date of Hospital Discharge]]="","",IF(Table1[[#This Row],[Readmission Bucket]]="Readmission within 30 days",1,0))</f>
        <v/>
      </c>
      <c r="AE57" s="6" t="str">
        <f>IF(Table1[[#This Row],[Date of Hospital Discharge]]="","",IF(Table1[[#This Row],[Readmission Bucket]]="Readmission within 60 days",1,0))</f>
        <v/>
      </c>
      <c r="AF57" s="6" t="str">
        <f>IF(Table1[[#This Row],[Date of Hospital Discharge]]="","",IF(Table1[[#This Row],[Readmission Bucket]]="Readmission within 90 days",1,0))</f>
        <v/>
      </c>
      <c r="AG57" s="6" t="str">
        <f>IF(Table1[[#This Row],[Date of Hospital Discharge]]="","",IF(Table1[[#This Row],[Readmission Bucket]]="Readmission Greater than 90 Days",1,0))</f>
        <v/>
      </c>
    </row>
    <row r="58" spans="1:33" x14ac:dyDescent="0.4">
      <c r="A58" s="8">
        <v>50</v>
      </c>
      <c r="F58" s="12"/>
      <c r="H58" s="10"/>
      <c r="I58" s="12"/>
      <c r="M58" s="11"/>
      <c r="N58" s="6" t="str">
        <f>IF(Table1[[#This Row],[Date of Hospital Discharge]]="","",1)</f>
        <v/>
      </c>
      <c r="O58" s="6" t="str">
        <f>IF(Table1[[#This Row],[Date of Hospital Discharge]]="","",IF(Table1[[#This Row],[Unplanned Readmission Date]]="",0,1))</f>
        <v/>
      </c>
      <c r="P58" s="6" t="str">
        <f>IF(Table1[[#This Row],[Readmission]]=1,Table1[[#This Row],[Unplanned Readmission Date]]-Table1[[#This Row],[Date of Hospital Discharge]],"")</f>
        <v/>
      </c>
      <c r="Q58" s="6" t="str">
        <f>IF(P58="","",VLOOKUP(P58,Validation!$F$4:$G$10,2,TRUE))</f>
        <v/>
      </c>
      <c r="R58" s="6" t="str">
        <f>IF(Table1[[#This Row],[Date of Hospital Discharge]]="","",TEXT(Table1[[#This Row],[Date of Hospital Discharge]],"mmmm"))</f>
        <v/>
      </c>
      <c r="S58" s="6" t="str">
        <f>IF(Table1[[#This Row],[Date of Hospital Discharge]]="","",IF(Table1[[#This Row],[Days Between Admissions]]&lt;=7,1,0))</f>
        <v/>
      </c>
      <c r="T58" s="6" t="str">
        <f>IF(Table1[[#This Row],[Date of Hospital Discharge]]="","",IF(Table1[[#This Row],[Days Between Admissions]]&lt;=14,1,0))</f>
        <v/>
      </c>
      <c r="U58" s="6" t="str">
        <f>IF(Table1[[#This Row],[Date of Hospital Discharge]]="","",IF(Table1[[#This Row],[Days Between Admissions]]&lt;=30,1,0))</f>
        <v/>
      </c>
      <c r="V58" s="6" t="str">
        <f>IF(Table1[[#This Row],[Date of Hospital Discharge]]="","",IF(Table1[[#This Row],[Days Between Admissions]]&lt;=60,1,0))</f>
        <v/>
      </c>
      <c r="W58" s="6" t="str">
        <f>IF(Table1[[#This Row],[Date of Hospital Discharge]]="","",IF(Table1[[#This Row],[Days Between Admissions]]&lt;=90,1,0))</f>
        <v/>
      </c>
      <c r="X58" s="6" t="str">
        <f>IF(Table1[[#This Row],[Date of Hospital Discharge]]="","",IF(Table1[[#This Row],[Days Between Admissions]]="",0,IF(Table1[[#This Row],[Days Between Admissions]]&gt;90,1,0)))</f>
        <v/>
      </c>
      <c r="Y58" s="6" t="str">
        <f>IF(Table1[[#This Row],[Date of Hospital Discharge]]="","",SUM(Table1[Discharge]))</f>
        <v/>
      </c>
      <c r="Z58" s="6" t="str">
        <f>IF(Table1[[#This Row],[Date of Hospital Discharge]]="","",SUM(Table1[Readmission]))</f>
        <v/>
      </c>
      <c r="AA58" s="6" t="str">
        <f>IF(Table1[[#This Row],[Date of Hospital Discharge]]="","",VLOOKUP(Table1[[#This Row],[Discharge Month]],$AI$9:$AJ$20,2,FALSE))</f>
        <v/>
      </c>
      <c r="AB58" s="6" t="str">
        <f>IF(Table1[[#This Row],[Date of Hospital Discharge]]="","",IF(Table1[[#This Row],[Readmission Bucket]]="Readmission within 7 days",1,0))</f>
        <v/>
      </c>
      <c r="AC58" s="6" t="str">
        <f>IF(Table1[[#This Row],[Date of Hospital Discharge]]="","",IF(Table1[[#This Row],[Readmission Bucket]]="Readmission within 14 days",1,0))</f>
        <v/>
      </c>
      <c r="AD58" s="6" t="str">
        <f>IF(Table1[[#This Row],[Date of Hospital Discharge]]="","",IF(Table1[[#This Row],[Readmission Bucket]]="Readmission within 30 days",1,0))</f>
        <v/>
      </c>
      <c r="AE58" s="6" t="str">
        <f>IF(Table1[[#This Row],[Date of Hospital Discharge]]="","",IF(Table1[[#This Row],[Readmission Bucket]]="Readmission within 60 days",1,0))</f>
        <v/>
      </c>
      <c r="AF58" s="6" t="str">
        <f>IF(Table1[[#This Row],[Date of Hospital Discharge]]="","",IF(Table1[[#This Row],[Readmission Bucket]]="Readmission within 90 days",1,0))</f>
        <v/>
      </c>
      <c r="AG58" s="6" t="str">
        <f>IF(Table1[[#This Row],[Date of Hospital Discharge]]="","",IF(Table1[[#This Row],[Readmission Bucket]]="Readmission Greater than 90 Days",1,0))</f>
        <v/>
      </c>
    </row>
    <row r="59" spans="1:33" x14ac:dyDescent="0.4">
      <c r="A59" s="8">
        <v>51</v>
      </c>
      <c r="F59" s="12"/>
      <c r="H59" s="10"/>
      <c r="I59" s="12"/>
      <c r="M59" s="11"/>
      <c r="N59" s="6" t="str">
        <f>IF(Table1[[#This Row],[Date of Hospital Discharge]]="","",1)</f>
        <v/>
      </c>
      <c r="O59" s="6" t="str">
        <f>IF(Table1[[#This Row],[Date of Hospital Discharge]]="","",IF(Table1[[#This Row],[Unplanned Readmission Date]]="",0,1))</f>
        <v/>
      </c>
      <c r="P59" s="6" t="str">
        <f>IF(Table1[[#This Row],[Readmission]]=1,Table1[[#This Row],[Unplanned Readmission Date]]-Table1[[#This Row],[Date of Hospital Discharge]],"")</f>
        <v/>
      </c>
      <c r="Q59" s="6" t="str">
        <f>IF(P59="","",VLOOKUP(P59,Validation!$F$4:$G$10,2,TRUE))</f>
        <v/>
      </c>
      <c r="R59" s="6" t="str">
        <f>IF(Table1[[#This Row],[Date of Hospital Discharge]]="","",TEXT(Table1[[#This Row],[Date of Hospital Discharge]],"mmmm"))</f>
        <v/>
      </c>
      <c r="S59" s="6" t="str">
        <f>IF(Table1[[#This Row],[Date of Hospital Discharge]]="","",IF(Table1[[#This Row],[Days Between Admissions]]&lt;=7,1,0))</f>
        <v/>
      </c>
      <c r="T59" s="6" t="str">
        <f>IF(Table1[[#This Row],[Date of Hospital Discharge]]="","",IF(Table1[[#This Row],[Days Between Admissions]]&lt;=14,1,0))</f>
        <v/>
      </c>
      <c r="U59" s="6" t="str">
        <f>IF(Table1[[#This Row],[Date of Hospital Discharge]]="","",IF(Table1[[#This Row],[Days Between Admissions]]&lt;=30,1,0))</f>
        <v/>
      </c>
      <c r="V59" s="6" t="str">
        <f>IF(Table1[[#This Row],[Date of Hospital Discharge]]="","",IF(Table1[[#This Row],[Days Between Admissions]]&lt;=60,1,0))</f>
        <v/>
      </c>
      <c r="W59" s="6" t="str">
        <f>IF(Table1[[#This Row],[Date of Hospital Discharge]]="","",IF(Table1[[#This Row],[Days Between Admissions]]&lt;=90,1,0))</f>
        <v/>
      </c>
      <c r="X59" s="6" t="str">
        <f>IF(Table1[[#This Row],[Date of Hospital Discharge]]="","",IF(Table1[[#This Row],[Days Between Admissions]]="",0,IF(Table1[[#This Row],[Days Between Admissions]]&gt;90,1,0)))</f>
        <v/>
      </c>
      <c r="Y59" s="6" t="str">
        <f>IF(Table1[[#This Row],[Date of Hospital Discharge]]="","",SUM(Table1[Discharge]))</f>
        <v/>
      </c>
      <c r="Z59" s="6" t="str">
        <f>IF(Table1[[#This Row],[Date of Hospital Discharge]]="","",SUM(Table1[Readmission]))</f>
        <v/>
      </c>
      <c r="AA59" s="6" t="str">
        <f>IF(Table1[[#This Row],[Date of Hospital Discharge]]="","",VLOOKUP(Table1[[#This Row],[Discharge Month]],$AI$9:$AJ$20,2,FALSE))</f>
        <v/>
      </c>
      <c r="AB59" s="6" t="str">
        <f>IF(Table1[[#This Row],[Date of Hospital Discharge]]="","",IF(Table1[[#This Row],[Readmission Bucket]]="Readmission within 7 days",1,0))</f>
        <v/>
      </c>
      <c r="AC59" s="6" t="str">
        <f>IF(Table1[[#This Row],[Date of Hospital Discharge]]="","",IF(Table1[[#This Row],[Readmission Bucket]]="Readmission within 14 days",1,0))</f>
        <v/>
      </c>
      <c r="AD59" s="6" t="str">
        <f>IF(Table1[[#This Row],[Date of Hospital Discharge]]="","",IF(Table1[[#This Row],[Readmission Bucket]]="Readmission within 30 days",1,0))</f>
        <v/>
      </c>
      <c r="AE59" s="6" t="str">
        <f>IF(Table1[[#This Row],[Date of Hospital Discharge]]="","",IF(Table1[[#This Row],[Readmission Bucket]]="Readmission within 60 days",1,0))</f>
        <v/>
      </c>
      <c r="AF59" s="6" t="str">
        <f>IF(Table1[[#This Row],[Date of Hospital Discharge]]="","",IF(Table1[[#This Row],[Readmission Bucket]]="Readmission within 90 days",1,0))</f>
        <v/>
      </c>
      <c r="AG59" s="6" t="str">
        <f>IF(Table1[[#This Row],[Date of Hospital Discharge]]="","",IF(Table1[[#This Row],[Readmission Bucket]]="Readmission Greater than 90 Days",1,0))</f>
        <v/>
      </c>
    </row>
    <row r="60" spans="1:33" x14ac:dyDescent="0.4">
      <c r="A60" s="8">
        <v>52</v>
      </c>
      <c r="F60" s="12"/>
      <c r="H60" s="10"/>
      <c r="I60" s="12"/>
      <c r="M60" s="11"/>
      <c r="N60" s="6" t="str">
        <f>IF(Table1[[#This Row],[Date of Hospital Discharge]]="","",1)</f>
        <v/>
      </c>
      <c r="O60" s="6" t="str">
        <f>IF(Table1[[#This Row],[Date of Hospital Discharge]]="","",IF(Table1[[#This Row],[Unplanned Readmission Date]]="",0,1))</f>
        <v/>
      </c>
      <c r="P60" s="6" t="str">
        <f>IF(Table1[[#This Row],[Readmission]]=1,Table1[[#This Row],[Unplanned Readmission Date]]-Table1[[#This Row],[Date of Hospital Discharge]],"")</f>
        <v/>
      </c>
      <c r="Q60" s="6" t="str">
        <f>IF(P60="","",VLOOKUP(P60,Validation!$F$4:$G$10,2,TRUE))</f>
        <v/>
      </c>
      <c r="R60" s="6" t="str">
        <f>IF(Table1[[#This Row],[Date of Hospital Discharge]]="","",TEXT(Table1[[#This Row],[Date of Hospital Discharge]],"mmmm"))</f>
        <v/>
      </c>
      <c r="S60" s="6" t="str">
        <f>IF(Table1[[#This Row],[Date of Hospital Discharge]]="","",IF(Table1[[#This Row],[Days Between Admissions]]&lt;=7,1,0))</f>
        <v/>
      </c>
      <c r="T60" s="6" t="str">
        <f>IF(Table1[[#This Row],[Date of Hospital Discharge]]="","",IF(Table1[[#This Row],[Days Between Admissions]]&lt;=14,1,0))</f>
        <v/>
      </c>
      <c r="U60" s="6" t="str">
        <f>IF(Table1[[#This Row],[Date of Hospital Discharge]]="","",IF(Table1[[#This Row],[Days Between Admissions]]&lt;=30,1,0))</f>
        <v/>
      </c>
      <c r="V60" s="6" t="str">
        <f>IF(Table1[[#This Row],[Date of Hospital Discharge]]="","",IF(Table1[[#This Row],[Days Between Admissions]]&lt;=60,1,0))</f>
        <v/>
      </c>
      <c r="W60" s="6" t="str">
        <f>IF(Table1[[#This Row],[Date of Hospital Discharge]]="","",IF(Table1[[#This Row],[Days Between Admissions]]&lt;=90,1,0))</f>
        <v/>
      </c>
      <c r="X60" s="6" t="str">
        <f>IF(Table1[[#This Row],[Date of Hospital Discharge]]="","",IF(Table1[[#This Row],[Days Between Admissions]]="",0,IF(Table1[[#This Row],[Days Between Admissions]]&gt;90,1,0)))</f>
        <v/>
      </c>
      <c r="Y60" s="6" t="str">
        <f>IF(Table1[[#This Row],[Date of Hospital Discharge]]="","",SUM(Table1[Discharge]))</f>
        <v/>
      </c>
      <c r="Z60" s="6" t="str">
        <f>IF(Table1[[#This Row],[Date of Hospital Discharge]]="","",SUM(Table1[Readmission]))</f>
        <v/>
      </c>
      <c r="AA60" s="6" t="str">
        <f>IF(Table1[[#This Row],[Date of Hospital Discharge]]="","",VLOOKUP(Table1[[#This Row],[Discharge Month]],$AI$9:$AJ$20,2,FALSE))</f>
        <v/>
      </c>
      <c r="AB60" s="6" t="str">
        <f>IF(Table1[[#This Row],[Date of Hospital Discharge]]="","",IF(Table1[[#This Row],[Readmission Bucket]]="Readmission within 7 days",1,0))</f>
        <v/>
      </c>
      <c r="AC60" s="6" t="str">
        <f>IF(Table1[[#This Row],[Date of Hospital Discharge]]="","",IF(Table1[[#This Row],[Readmission Bucket]]="Readmission within 14 days",1,0))</f>
        <v/>
      </c>
      <c r="AD60" s="6" t="str">
        <f>IF(Table1[[#This Row],[Date of Hospital Discharge]]="","",IF(Table1[[#This Row],[Readmission Bucket]]="Readmission within 30 days",1,0))</f>
        <v/>
      </c>
      <c r="AE60" s="6" t="str">
        <f>IF(Table1[[#This Row],[Date of Hospital Discharge]]="","",IF(Table1[[#This Row],[Readmission Bucket]]="Readmission within 60 days",1,0))</f>
        <v/>
      </c>
      <c r="AF60" s="6" t="str">
        <f>IF(Table1[[#This Row],[Date of Hospital Discharge]]="","",IF(Table1[[#This Row],[Readmission Bucket]]="Readmission within 90 days",1,0))</f>
        <v/>
      </c>
      <c r="AG60" s="6" t="str">
        <f>IF(Table1[[#This Row],[Date of Hospital Discharge]]="","",IF(Table1[[#This Row],[Readmission Bucket]]="Readmission Greater than 90 Days",1,0))</f>
        <v/>
      </c>
    </row>
    <row r="61" spans="1:33" x14ac:dyDescent="0.4">
      <c r="A61" s="8">
        <v>53</v>
      </c>
      <c r="F61" s="12"/>
      <c r="H61" s="10"/>
      <c r="I61" s="12"/>
      <c r="M61" s="11"/>
      <c r="N61" s="6" t="str">
        <f>IF(Table1[[#This Row],[Date of Hospital Discharge]]="","",1)</f>
        <v/>
      </c>
      <c r="O61" s="6" t="str">
        <f>IF(Table1[[#This Row],[Date of Hospital Discharge]]="","",IF(Table1[[#This Row],[Unplanned Readmission Date]]="",0,1))</f>
        <v/>
      </c>
      <c r="P61" s="6" t="str">
        <f>IF(Table1[[#This Row],[Readmission]]=1,Table1[[#This Row],[Unplanned Readmission Date]]-Table1[[#This Row],[Date of Hospital Discharge]],"")</f>
        <v/>
      </c>
      <c r="Q61" s="6" t="str">
        <f>IF(P61="","",VLOOKUP(P61,Validation!$F$4:$G$10,2,TRUE))</f>
        <v/>
      </c>
      <c r="R61" s="6" t="str">
        <f>IF(Table1[[#This Row],[Date of Hospital Discharge]]="","",TEXT(Table1[[#This Row],[Date of Hospital Discharge]],"mmmm"))</f>
        <v/>
      </c>
      <c r="S61" s="6" t="str">
        <f>IF(Table1[[#This Row],[Date of Hospital Discharge]]="","",IF(Table1[[#This Row],[Days Between Admissions]]&lt;=7,1,0))</f>
        <v/>
      </c>
      <c r="T61" s="6" t="str">
        <f>IF(Table1[[#This Row],[Date of Hospital Discharge]]="","",IF(Table1[[#This Row],[Days Between Admissions]]&lt;=14,1,0))</f>
        <v/>
      </c>
      <c r="U61" s="6" t="str">
        <f>IF(Table1[[#This Row],[Date of Hospital Discharge]]="","",IF(Table1[[#This Row],[Days Between Admissions]]&lt;=30,1,0))</f>
        <v/>
      </c>
      <c r="V61" s="6" t="str">
        <f>IF(Table1[[#This Row],[Date of Hospital Discharge]]="","",IF(Table1[[#This Row],[Days Between Admissions]]&lt;=60,1,0))</f>
        <v/>
      </c>
      <c r="W61" s="6" t="str">
        <f>IF(Table1[[#This Row],[Date of Hospital Discharge]]="","",IF(Table1[[#This Row],[Days Between Admissions]]&lt;=90,1,0))</f>
        <v/>
      </c>
      <c r="X61" s="6" t="str">
        <f>IF(Table1[[#This Row],[Date of Hospital Discharge]]="","",IF(Table1[[#This Row],[Days Between Admissions]]="",0,IF(Table1[[#This Row],[Days Between Admissions]]&gt;90,1,0)))</f>
        <v/>
      </c>
      <c r="Y61" s="6" t="str">
        <f>IF(Table1[[#This Row],[Date of Hospital Discharge]]="","",SUM(Table1[Discharge]))</f>
        <v/>
      </c>
      <c r="Z61" s="6" t="str">
        <f>IF(Table1[[#This Row],[Date of Hospital Discharge]]="","",SUM(Table1[Readmission]))</f>
        <v/>
      </c>
      <c r="AA61" s="6" t="str">
        <f>IF(Table1[[#This Row],[Date of Hospital Discharge]]="","",VLOOKUP(Table1[[#This Row],[Discharge Month]],$AI$9:$AJ$20,2,FALSE))</f>
        <v/>
      </c>
      <c r="AB61" s="6" t="str">
        <f>IF(Table1[[#This Row],[Date of Hospital Discharge]]="","",IF(Table1[[#This Row],[Readmission Bucket]]="Readmission within 7 days",1,0))</f>
        <v/>
      </c>
      <c r="AC61" s="6" t="str">
        <f>IF(Table1[[#This Row],[Date of Hospital Discharge]]="","",IF(Table1[[#This Row],[Readmission Bucket]]="Readmission within 14 days",1,0))</f>
        <v/>
      </c>
      <c r="AD61" s="6" t="str">
        <f>IF(Table1[[#This Row],[Date of Hospital Discharge]]="","",IF(Table1[[#This Row],[Readmission Bucket]]="Readmission within 30 days",1,0))</f>
        <v/>
      </c>
      <c r="AE61" s="6" t="str">
        <f>IF(Table1[[#This Row],[Date of Hospital Discharge]]="","",IF(Table1[[#This Row],[Readmission Bucket]]="Readmission within 60 days",1,0))</f>
        <v/>
      </c>
      <c r="AF61" s="6" t="str">
        <f>IF(Table1[[#This Row],[Date of Hospital Discharge]]="","",IF(Table1[[#This Row],[Readmission Bucket]]="Readmission within 90 days",1,0))</f>
        <v/>
      </c>
      <c r="AG61" s="6" t="str">
        <f>IF(Table1[[#This Row],[Date of Hospital Discharge]]="","",IF(Table1[[#This Row],[Readmission Bucket]]="Readmission Greater than 90 Days",1,0))</f>
        <v/>
      </c>
    </row>
    <row r="62" spans="1:33" x14ac:dyDescent="0.4">
      <c r="A62" s="8">
        <v>54</v>
      </c>
      <c r="F62" s="12"/>
      <c r="H62" s="10"/>
      <c r="I62" s="12"/>
      <c r="M62" s="11"/>
      <c r="N62" s="6" t="str">
        <f>IF(Table1[[#This Row],[Date of Hospital Discharge]]="","",1)</f>
        <v/>
      </c>
      <c r="O62" s="6" t="str">
        <f>IF(Table1[[#This Row],[Date of Hospital Discharge]]="","",IF(Table1[[#This Row],[Unplanned Readmission Date]]="",0,1))</f>
        <v/>
      </c>
      <c r="P62" s="6" t="str">
        <f>IF(Table1[[#This Row],[Readmission]]=1,Table1[[#This Row],[Unplanned Readmission Date]]-Table1[[#This Row],[Date of Hospital Discharge]],"")</f>
        <v/>
      </c>
      <c r="Q62" s="6" t="str">
        <f>IF(P62="","",VLOOKUP(P62,Validation!$F$4:$G$10,2,TRUE))</f>
        <v/>
      </c>
      <c r="R62" s="6" t="str">
        <f>IF(Table1[[#This Row],[Date of Hospital Discharge]]="","",TEXT(Table1[[#This Row],[Date of Hospital Discharge]],"mmmm"))</f>
        <v/>
      </c>
      <c r="S62" s="6" t="str">
        <f>IF(Table1[[#This Row],[Date of Hospital Discharge]]="","",IF(Table1[[#This Row],[Days Between Admissions]]&lt;=7,1,0))</f>
        <v/>
      </c>
      <c r="T62" s="6" t="str">
        <f>IF(Table1[[#This Row],[Date of Hospital Discharge]]="","",IF(Table1[[#This Row],[Days Between Admissions]]&lt;=14,1,0))</f>
        <v/>
      </c>
      <c r="U62" s="6" t="str">
        <f>IF(Table1[[#This Row],[Date of Hospital Discharge]]="","",IF(Table1[[#This Row],[Days Between Admissions]]&lt;=30,1,0))</f>
        <v/>
      </c>
      <c r="V62" s="6" t="str">
        <f>IF(Table1[[#This Row],[Date of Hospital Discharge]]="","",IF(Table1[[#This Row],[Days Between Admissions]]&lt;=60,1,0))</f>
        <v/>
      </c>
      <c r="W62" s="6" t="str">
        <f>IF(Table1[[#This Row],[Date of Hospital Discharge]]="","",IF(Table1[[#This Row],[Days Between Admissions]]&lt;=90,1,0))</f>
        <v/>
      </c>
      <c r="X62" s="6" t="str">
        <f>IF(Table1[[#This Row],[Date of Hospital Discharge]]="","",IF(Table1[[#This Row],[Days Between Admissions]]="",0,IF(Table1[[#This Row],[Days Between Admissions]]&gt;90,1,0)))</f>
        <v/>
      </c>
      <c r="Y62" s="6" t="str">
        <f>IF(Table1[[#This Row],[Date of Hospital Discharge]]="","",SUM(Table1[Discharge]))</f>
        <v/>
      </c>
      <c r="Z62" s="6" t="str">
        <f>IF(Table1[[#This Row],[Date of Hospital Discharge]]="","",SUM(Table1[Readmission]))</f>
        <v/>
      </c>
      <c r="AA62" s="6" t="str">
        <f>IF(Table1[[#This Row],[Date of Hospital Discharge]]="","",VLOOKUP(Table1[[#This Row],[Discharge Month]],$AI$9:$AJ$20,2,FALSE))</f>
        <v/>
      </c>
      <c r="AB62" s="6" t="str">
        <f>IF(Table1[[#This Row],[Date of Hospital Discharge]]="","",IF(Table1[[#This Row],[Readmission Bucket]]="Readmission within 7 days",1,0))</f>
        <v/>
      </c>
      <c r="AC62" s="6" t="str">
        <f>IF(Table1[[#This Row],[Date of Hospital Discharge]]="","",IF(Table1[[#This Row],[Readmission Bucket]]="Readmission within 14 days",1,0))</f>
        <v/>
      </c>
      <c r="AD62" s="6" t="str">
        <f>IF(Table1[[#This Row],[Date of Hospital Discharge]]="","",IF(Table1[[#This Row],[Readmission Bucket]]="Readmission within 30 days",1,0))</f>
        <v/>
      </c>
      <c r="AE62" s="6" t="str">
        <f>IF(Table1[[#This Row],[Date of Hospital Discharge]]="","",IF(Table1[[#This Row],[Readmission Bucket]]="Readmission within 60 days",1,0))</f>
        <v/>
      </c>
      <c r="AF62" s="6" t="str">
        <f>IF(Table1[[#This Row],[Date of Hospital Discharge]]="","",IF(Table1[[#This Row],[Readmission Bucket]]="Readmission within 90 days",1,0))</f>
        <v/>
      </c>
      <c r="AG62" s="6" t="str">
        <f>IF(Table1[[#This Row],[Date of Hospital Discharge]]="","",IF(Table1[[#This Row],[Readmission Bucket]]="Readmission Greater than 90 Days",1,0))</f>
        <v/>
      </c>
    </row>
    <row r="63" spans="1:33" x14ac:dyDescent="0.4">
      <c r="A63" s="8">
        <v>55</v>
      </c>
      <c r="F63" s="12"/>
      <c r="H63" s="10"/>
      <c r="I63" s="12"/>
      <c r="M63" s="11"/>
      <c r="N63" s="6" t="str">
        <f>IF(Table1[[#This Row],[Date of Hospital Discharge]]="","",1)</f>
        <v/>
      </c>
      <c r="O63" s="6" t="str">
        <f>IF(Table1[[#This Row],[Date of Hospital Discharge]]="","",IF(Table1[[#This Row],[Unplanned Readmission Date]]="",0,1))</f>
        <v/>
      </c>
      <c r="P63" s="6" t="str">
        <f>IF(Table1[[#This Row],[Readmission]]=1,Table1[[#This Row],[Unplanned Readmission Date]]-Table1[[#This Row],[Date of Hospital Discharge]],"")</f>
        <v/>
      </c>
      <c r="Q63" s="6" t="str">
        <f>IF(P63="","",VLOOKUP(P63,Validation!$F$4:$G$10,2,TRUE))</f>
        <v/>
      </c>
      <c r="R63" s="6" t="str">
        <f>IF(Table1[[#This Row],[Date of Hospital Discharge]]="","",TEXT(Table1[[#This Row],[Date of Hospital Discharge]],"mmmm"))</f>
        <v/>
      </c>
      <c r="S63" s="6" t="str">
        <f>IF(Table1[[#This Row],[Date of Hospital Discharge]]="","",IF(Table1[[#This Row],[Days Between Admissions]]&lt;=7,1,0))</f>
        <v/>
      </c>
      <c r="T63" s="6" t="str">
        <f>IF(Table1[[#This Row],[Date of Hospital Discharge]]="","",IF(Table1[[#This Row],[Days Between Admissions]]&lt;=14,1,0))</f>
        <v/>
      </c>
      <c r="U63" s="6" t="str">
        <f>IF(Table1[[#This Row],[Date of Hospital Discharge]]="","",IF(Table1[[#This Row],[Days Between Admissions]]&lt;=30,1,0))</f>
        <v/>
      </c>
      <c r="V63" s="6" t="str">
        <f>IF(Table1[[#This Row],[Date of Hospital Discharge]]="","",IF(Table1[[#This Row],[Days Between Admissions]]&lt;=60,1,0))</f>
        <v/>
      </c>
      <c r="W63" s="6" t="str">
        <f>IF(Table1[[#This Row],[Date of Hospital Discharge]]="","",IF(Table1[[#This Row],[Days Between Admissions]]&lt;=90,1,0))</f>
        <v/>
      </c>
      <c r="X63" s="6" t="str">
        <f>IF(Table1[[#This Row],[Date of Hospital Discharge]]="","",IF(Table1[[#This Row],[Days Between Admissions]]="",0,IF(Table1[[#This Row],[Days Between Admissions]]&gt;90,1,0)))</f>
        <v/>
      </c>
      <c r="Y63" s="6" t="str">
        <f>IF(Table1[[#This Row],[Date of Hospital Discharge]]="","",SUM(Table1[Discharge]))</f>
        <v/>
      </c>
      <c r="Z63" s="6" t="str">
        <f>IF(Table1[[#This Row],[Date of Hospital Discharge]]="","",SUM(Table1[Readmission]))</f>
        <v/>
      </c>
      <c r="AA63" s="6" t="str">
        <f>IF(Table1[[#This Row],[Date of Hospital Discharge]]="","",VLOOKUP(Table1[[#This Row],[Discharge Month]],$AI$9:$AJ$20,2,FALSE))</f>
        <v/>
      </c>
      <c r="AB63" s="6" t="str">
        <f>IF(Table1[[#This Row],[Date of Hospital Discharge]]="","",IF(Table1[[#This Row],[Readmission Bucket]]="Readmission within 7 days",1,0))</f>
        <v/>
      </c>
      <c r="AC63" s="6" t="str">
        <f>IF(Table1[[#This Row],[Date of Hospital Discharge]]="","",IF(Table1[[#This Row],[Readmission Bucket]]="Readmission within 14 days",1,0))</f>
        <v/>
      </c>
      <c r="AD63" s="6" t="str">
        <f>IF(Table1[[#This Row],[Date of Hospital Discharge]]="","",IF(Table1[[#This Row],[Readmission Bucket]]="Readmission within 30 days",1,0))</f>
        <v/>
      </c>
      <c r="AE63" s="6" t="str">
        <f>IF(Table1[[#This Row],[Date of Hospital Discharge]]="","",IF(Table1[[#This Row],[Readmission Bucket]]="Readmission within 60 days",1,0))</f>
        <v/>
      </c>
      <c r="AF63" s="6" t="str">
        <f>IF(Table1[[#This Row],[Date of Hospital Discharge]]="","",IF(Table1[[#This Row],[Readmission Bucket]]="Readmission within 90 days",1,0))</f>
        <v/>
      </c>
      <c r="AG63" s="6" t="str">
        <f>IF(Table1[[#This Row],[Date of Hospital Discharge]]="","",IF(Table1[[#This Row],[Readmission Bucket]]="Readmission Greater than 90 Days",1,0))</f>
        <v/>
      </c>
    </row>
    <row r="64" spans="1:33" x14ac:dyDescent="0.4">
      <c r="A64" s="8">
        <v>56</v>
      </c>
      <c r="F64" s="12"/>
      <c r="H64" s="10"/>
      <c r="I64" s="12"/>
      <c r="M64" s="11"/>
      <c r="N64" s="6" t="str">
        <f>IF(Table1[[#This Row],[Date of Hospital Discharge]]="","",1)</f>
        <v/>
      </c>
      <c r="O64" s="6" t="str">
        <f>IF(Table1[[#This Row],[Date of Hospital Discharge]]="","",IF(Table1[[#This Row],[Unplanned Readmission Date]]="",0,1))</f>
        <v/>
      </c>
      <c r="P64" s="6" t="str">
        <f>IF(Table1[[#This Row],[Readmission]]=1,Table1[[#This Row],[Unplanned Readmission Date]]-Table1[[#This Row],[Date of Hospital Discharge]],"")</f>
        <v/>
      </c>
      <c r="Q64" s="6" t="str">
        <f>IF(P64="","",VLOOKUP(P64,Validation!$F$4:$G$10,2,TRUE))</f>
        <v/>
      </c>
      <c r="R64" s="6" t="str">
        <f>IF(Table1[[#This Row],[Date of Hospital Discharge]]="","",TEXT(Table1[[#This Row],[Date of Hospital Discharge]],"mmmm"))</f>
        <v/>
      </c>
      <c r="S64" s="6" t="str">
        <f>IF(Table1[[#This Row],[Date of Hospital Discharge]]="","",IF(Table1[[#This Row],[Days Between Admissions]]&lt;=7,1,0))</f>
        <v/>
      </c>
      <c r="T64" s="6" t="str">
        <f>IF(Table1[[#This Row],[Date of Hospital Discharge]]="","",IF(Table1[[#This Row],[Days Between Admissions]]&lt;=14,1,0))</f>
        <v/>
      </c>
      <c r="U64" s="6" t="str">
        <f>IF(Table1[[#This Row],[Date of Hospital Discharge]]="","",IF(Table1[[#This Row],[Days Between Admissions]]&lt;=30,1,0))</f>
        <v/>
      </c>
      <c r="V64" s="6" t="str">
        <f>IF(Table1[[#This Row],[Date of Hospital Discharge]]="","",IF(Table1[[#This Row],[Days Between Admissions]]&lt;=60,1,0))</f>
        <v/>
      </c>
      <c r="W64" s="6" t="str">
        <f>IF(Table1[[#This Row],[Date of Hospital Discharge]]="","",IF(Table1[[#This Row],[Days Between Admissions]]&lt;=90,1,0))</f>
        <v/>
      </c>
      <c r="X64" s="6" t="str">
        <f>IF(Table1[[#This Row],[Date of Hospital Discharge]]="","",IF(Table1[[#This Row],[Days Between Admissions]]="",0,IF(Table1[[#This Row],[Days Between Admissions]]&gt;90,1,0)))</f>
        <v/>
      </c>
      <c r="Y64" s="6" t="str">
        <f>IF(Table1[[#This Row],[Date of Hospital Discharge]]="","",SUM(Table1[Discharge]))</f>
        <v/>
      </c>
      <c r="Z64" s="6" t="str">
        <f>IF(Table1[[#This Row],[Date of Hospital Discharge]]="","",SUM(Table1[Readmission]))</f>
        <v/>
      </c>
      <c r="AA64" s="6" t="str">
        <f>IF(Table1[[#This Row],[Date of Hospital Discharge]]="","",VLOOKUP(Table1[[#This Row],[Discharge Month]],$AI$9:$AJ$20,2,FALSE))</f>
        <v/>
      </c>
      <c r="AB64" s="6" t="str">
        <f>IF(Table1[[#This Row],[Date of Hospital Discharge]]="","",IF(Table1[[#This Row],[Readmission Bucket]]="Readmission within 7 days",1,0))</f>
        <v/>
      </c>
      <c r="AC64" s="6" t="str">
        <f>IF(Table1[[#This Row],[Date of Hospital Discharge]]="","",IF(Table1[[#This Row],[Readmission Bucket]]="Readmission within 14 days",1,0))</f>
        <v/>
      </c>
      <c r="AD64" s="6" t="str">
        <f>IF(Table1[[#This Row],[Date of Hospital Discharge]]="","",IF(Table1[[#This Row],[Readmission Bucket]]="Readmission within 30 days",1,0))</f>
        <v/>
      </c>
      <c r="AE64" s="6" t="str">
        <f>IF(Table1[[#This Row],[Date of Hospital Discharge]]="","",IF(Table1[[#This Row],[Readmission Bucket]]="Readmission within 60 days",1,0))</f>
        <v/>
      </c>
      <c r="AF64" s="6" t="str">
        <f>IF(Table1[[#This Row],[Date of Hospital Discharge]]="","",IF(Table1[[#This Row],[Readmission Bucket]]="Readmission within 90 days",1,0))</f>
        <v/>
      </c>
      <c r="AG64" s="6" t="str">
        <f>IF(Table1[[#This Row],[Date of Hospital Discharge]]="","",IF(Table1[[#This Row],[Readmission Bucket]]="Readmission Greater than 90 Days",1,0))</f>
        <v/>
      </c>
    </row>
    <row r="65" spans="1:33" x14ac:dyDescent="0.4">
      <c r="A65" s="8">
        <v>57</v>
      </c>
      <c r="F65" s="12"/>
      <c r="H65" s="10"/>
      <c r="I65" s="12"/>
      <c r="M65" s="11"/>
      <c r="N65" s="6" t="str">
        <f>IF(Table1[[#This Row],[Date of Hospital Discharge]]="","",1)</f>
        <v/>
      </c>
      <c r="O65" s="6" t="str">
        <f>IF(Table1[[#This Row],[Date of Hospital Discharge]]="","",IF(Table1[[#This Row],[Unplanned Readmission Date]]="",0,1))</f>
        <v/>
      </c>
      <c r="P65" s="6" t="str">
        <f>IF(Table1[[#This Row],[Readmission]]=1,Table1[[#This Row],[Unplanned Readmission Date]]-Table1[[#This Row],[Date of Hospital Discharge]],"")</f>
        <v/>
      </c>
      <c r="Q65" s="6" t="str">
        <f>IF(P65="","",VLOOKUP(P65,Validation!$F$4:$G$10,2,TRUE))</f>
        <v/>
      </c>
      <c r="R65" s="6" t="str">
        <f>IF(Table1[[#This Row],[Date of Hospital Discharge]]="","",TEXT(Table1[[#This Row],[Date of Hospital Discharge]],"mmmm"))</f>
        <v/>
      </c>
      <c r="S65" s="6" t="str">
        <f>IF(Table1[[#This Row],[Date of Hospital Discharge]]="","",IF(Table1[[#This Row],[Days Between Admissions]]&lt;=7,1,0))</f>
        <v/>
      </c>
      <c r="T65" s="6" t="str">
        <f>IF(Table1[[#This Row],[Date of Hospital Discharge]]="","",IF(Table1[[#This Row],[Days Between Admissions]]&lt;=14,1,0))</f>
        <v/>
      </c>
      <c r="U65" s="6" t="str">
        <f>IF(Table1[[#This Row],[Date of Hospital Discharge]]="","",IF(Table1[[#This Row],[Days Between Admissions]]&lt;=30,1,0))</f>
        <v/>
      </c>
      <c r="V65" s="6" t="str">
        <f>IF(Table1[[#This Row],[Date of Hospital Discharge]]="","",IF(Table1[[#This Row],[Days Between Admissions]]&lt;=60,1,0))</f>
        <v/>
      </c>
      <c r="W65" s="6" t="str">
        <f>IF(Table1[[#This Row],[Date of Hospital Discharge]]="","",IF(Table1[[#This Row],[Days Between Admissions]]&lt;=90,1,0))</f>
        <v/>
      </c>
      <c r="X65" s="6" t="str">
        <f>IF(Table1[[#This Row],[Date of Hospital Discharge]]="","",IF(Table1[[#This Row],[Days Between Admissions]]="",0,IF(Table1[[#This Row],[Days Between Admissions]]&gt;90,1,0)))</f>
        <v/>
      </c>
      <c r="Y65" s="6" t="str">
        <f>IF(Table1[[#This Row],[Date of Hospital Discharge]]="","",SUM(Table1[Discharge]))</f>
        <v/>
      </c>
      <c r="Z65" s="6" t="str">
        <f>IF(Table1[[#This Row],[Date of Hospital Discharge]]="","",SUM(Table1[Readmission]))</f>
        <v/>
      </c>
      <c r="AA65" s="6" t="str">
        <f>IF(Table1[[#This Row],[Date of Hospital Discharge]]="","",VLOOKUP(Table1[[#This Row],[Discharge Month]],$AI$9:$AJ$20,2,FALSE))</f>
        <v/>
      </c>
      <c r="AB65" s="6" t="str">
        <f>IF(Table1[[#This Row],[Date of Hospital Discharge]]="","",IF(Table1[[#This Row],[Readmission Bucket]]="Readmission within 7 days",1,0))</f>
        <v/>
      </c>
      <c r="AC65" s="6" t="str">
        <f>IF(Table1[[#This Row],[Date of Hospital Discharge]]="","",IF(Table1[[#This Row],[Readmission Bucket]]="Readmission within 14 days",1,0))</f>
        <v/>
      </c>
      <c r="AD65" s="6" t="str">
        <f>IF(Table1[[#This Row],[Date of Hospital Discharge]]="","",IF(Table1[[#This Row],[Readmission Bucket]]="Readmission within 30 days",1,0))</f>
        <v/>
      </c>
      <c r="AE65" s="6" t="str">
        <f>IF(Table1[[#This Row],[Date of Hospital Discharge]]="","",IF(Table1[[#This Row],[Readmission Bucket]]="Readmission within 60 days",1,0))</f>
        <v/>
      </c>
      <c r="AF65" s="6" t="str">
        <f>IF(Table1[[#This Row],[Date of Hospital Discharge]]="","",IF(Table1[[#This Row],[Readmission Bucket]]="Readmission within 90 days",1,0))</f>
        <v/>
      </c>
      <c r="AG65" s="6" t="str">
        <f>IF(Table1[[#This Row],[Date of Hospital Discharge]]="","",IF(Table1[[#This Row],[Readmission Bucket]]="Readmission Greater than 90 Days",1,0))</f>
        <v/>
      </c>
    </row>
    <row r="66" spans="1:33" x14ac:dyDescent="0.4">
      <c r="A66" s="8">
        <v>58</v>
      </c>
      <c r="F66" s="12"/>
      <c r="H66" s="10"/>
      <c r="I66" s="12"/>
      <c r="M66" s="11"/>
      <c r="N66" s="6" t="str">
        <f>IF(Table1[[#This Row],[Date of Hospital Discharge]]="","",1)</f>
        <v/>
      </c>
      <c r="O66" s="6" t="str">
        <f>IF(Table1[[#This Row],[Date of Hospital Discharge]]="","",IF(Table1[[#This Row],[Unplanned Readmission Date]]="",0,1))</f>
        <v/>
      </c>
      <c r="P66" s="6" t="str">
        <f>IF(Table1[[#This Row],[Readmission]]=1,Table1[[#This Row],[Unplanned Readmission Date]]-Table1[[#This Row],[Date of Hospital Discharge]],"")</f>
        <v/>
      </c>
      <c r="Q66" s="6" t="str">
        <f>IF(P66="","",VLOOKUP(P66,Validation!$F$4:$G$10,2,TRUE))</f>
        <v/>
      </c>
      <c r="R66" s="6" t="str">
        <f>IF(Table1[[#This Row],[Date of Hospital Discharge]]="","",TEXT(Table1[[#This Row],[Date of Hospital Discharge]],"mmmm"))</f>
        <v/>
      </c>
      <c r="S66" s="6" t="str">
        <f>IF(Table1[[#This Row],[Date of Hospital Discharge]]="","",IF(Table1[[#This Row],[Days Between Admissions]]&lt;=7,1,0))</f>
        <v/>
      </c>
      <c r="T66" s="6" t="str">
        <f>IF(Table1[[#This Row],[Date of Hospital Discharge]]="","",IF(Table1[[#This Row],[Days Between Admissions]]&lt;=14,1,0))</f>
        <v/>
      </c>
      <c r="U66" s="6" t="str">
        <f>IF(Table1[[#This Row],[Date of Hospital Discharge]]="","",IF(Table1[[#This Row],[Days Between Admissions]]&lt;=30,1,0))</f>
        <v/>
      </c>
      <c r="V66" s="6" t="str">
        <f>IF(Table1[[#This Row],[Date of Hospital Discharge]]="","",IF(Table1[[#This Row],[Days Between Admissions]]&lt;=60,1,0))</f>
        <v/>
      </c>
      <c r="W66" s="6" t="str">
        <f>IF(Table1[[#This Row],[Date of Hospital Discharge]]="","",IF(Table1[[#This Row],[Days Between Admissions]]&lt;=90,1,0))</f>
        <v/>
      </c>
      <c r="X66" s="6" t="str">
        <f>IF(Table1[[#This Row],[Date of Hospital Discharge]]="","",IF(Table1[[#This Row],[Days Between Admissions]]="",0,IF(Table1[[#This Row],[Days Between Admissions]]&gt;90,1,0)))</f>
        <v/>
      </c>
      <c r="Y66" s="6" t="str">
        <f>IF(Table1[[#This Row],[Date of Hospital Discharge]]="","",SUM(Table1[Discharge]))</f>
        <v/>
      </c>
      <c r="Z66" s="6" t="str">
        <f>IF(Table1[[#This Row],[Date of Hospital Discharge]]="","",SUM(Table1[Readmission]))</f>
        <v/>
      </c>
      <c r="AA66" s="6" t="str">
        <f>IF(Table1[[#This Row],[Date of Hospital Discharge]]="","",VLOOKUP(Table1[[#This Row],[Discharge Month]],$AI$9:$AJ$20,2,FALSE))</f>
        <v/>
      </c>
      <c r="AB66" s="6" t="str">
        <f>IF(Table1[[#This Row],[Date of Hospital Discharge]]="","",IF(Table1[[#This Row],[Readmission Bucket]]="Readmission within 7 days",1,0))</f>
        <v/>
      </c>
      <c r="AC66" s="6" t="str">
        <f>IF(Table1[[#This Row],[Date of Hospital Discharge]]="","",IF(Table1[[#This Row],[Readmission Bucket]]="Readmission within 14 days",1,0))</f>
        <v/>
      </c>
      <c r="AD66" s="6" t="str">
        <f>IF(Table1[[#This Row],[Date of Hospital Discharge]]="","",IF(Table1[[#This Row],[Readmission Bucket]]="Readmission within 30 days",1,0))</f>
        <v/>
      </c>
      <c r="AE66" s="6" t="str">
        <f>IF(Table1[[#This Row],[Date of Hospital Discharge]]="","",IF(Table1[[#This Row],[Readmission Bucket]]="Readmission within 60 days",1,0))</f>
        <v/>
      </c>
      <c r="AF66" s="6" t="str">
        <f>IF(Table1[[#This Row],[Date of Hospital Discharge]]="","",IF(Table1[[#This Row],[Readmission Bucket]]="Readmission within 90 days",1,0))</f>
        <v/>
      </c>
      <c r="AG66" s="6" t="str">
        <f>IF(Table1[[#This Row],[Date of Hospital Discharge]]="","",IF(Table1[[#This Row],[Readmission Bucket]]="Readmission Greater than 90 Days",1,0))</f>
        <v/>
      </c>
    </row>
    <row r="67" spans="1:33" x14ac:dyDescent="0.4">
      <c r="A67" s="8">
        <v>59</v>
      </c>
      <c r="F67" s="12"/>
      <c r="H67" s="10"/>
      <c r="I67" s="12"/>
      <c r="M67" s="11"/>
      <c r="N67" s="6" t="str">
        <f>IF(Table1[[#This Row],[Date of Hospital Discharge]]="","",1)</f>
        <v/>
      </c>
      <c r="O67" s="6" t="str">
        <f>IF(Table1[[#This Row],[Date of Hospital Discharge]]="","",IF(Table1[[#This Row],[Unplanned Readmission Date]]="",0,1))</f>
        <v/>
      </c>
      <c r="P67" s="6" t="str">
        <f>IF(Table1[[#This Row],[Readmission]]=1,Table1[[#This Row],[Unplanned Readmission Date]]-Table1[[#This Row],[Date of Hospital Discharge]],"")</f>
        <v/>
      </c>
      <c r="Q67" s="6" t="str">
        <f>IF(P67="","",VLOOKUP(P67,Validation!$F$4:$G$10,2,TRUE))</f>
        <v/>
      </c>
      <c r="R67" s="6" t="str">
        <f>IF(Table1[[#This Row],[Date of Hospital Discharge]]="","",TEXT(Table1[[#This Row],[Date of Hospital Discharge]],"mmmm"))</f>
        <v/>
      </c>
      <c r="S67" s="6" t="str">
        <f>IF(Table1[[#This Row],[Date of Hospital Discharge]]="","",IF(Table1[[#This Row],[Days Between Admissions]]&lt;=7,1,0))</f>
        <v/>
      </c>
      <c r="T67" s="6" t="str">
        <f>IF(Table1[[#This Row],[Date of Hospital Discharge]]="","",IF(Table1[[#This Row],[Days Between Admissions]]&lt;=14,1,0))</f>
        <v/>
      </c>
      <c r="U67" s="6" t="str">
        <f>IF(Table1[[#This Row],[Date of Hospital Discharge]]="","",IF(Table1[[#This Row],[Days Between Admissions]]&lt;=30,1,0))</f>
        <v/>
      </c>
      <c r="V67" s="6" t="str">
        <f>IF(Table1[[#This Row],[Date of Hospital Discharge]]="","",IF(Table1[[#This Row],[Days Between Admissions]]&lt;=60,1,0))</f>
        <v/>
      </c>
      <c r="W67" s="6" t="str">
        <f>IF(Table1[[#This Row],[Date of Hospital Discharge]]="","",IF(Table1[[#This Row],[Days Between Admissions]]&lt;=90,1,0))</f>
        <v/>
      </c>
      <c r="X67" s="6" t="str">
        <f>IF(Table1[[#This Row],[Date of Hospital Discharge]]="","",IF(Table1[[#This Row],[Days Between Admissions]]="",0,IF(Table1[[#This Row],[Days Between Admissions]]&gt;90,1,0)))</f>
        <v/>
      </c>
      <c r="Y67" s="6" t="str">
        <f>IF(Table1[[#This Row],[Date of Hospital Discharge]]="","",SUM(Table1[Discharge]))</f>
        <v/>
      </c>
      <c r="Z67" s="6" t="str">
        <f>IF(Table1[[#This Row],[Date of Hospital Discharge]]="","",SUM(Table1[Readmission]))</f>
        <v/>
      </c>
      <c r="AA67" s="6" t="str">
        <f>IF(Table1[[#This Row],[Date of Hospital Discharge]]="","",VLOOKUP(Table1[[#This Row],[Discharge Month]],$AI$9:$AJ$20,2,FALSE))</f>
        <v/>
      </c>
      <c r="AB67" s="6" t="str">
        <f>IF(Table1[[#This Row],[Date of Hospital Discharge]]="","",IF(Table1[[#This Row],[Readmission Bucket]]="Readmission within 7 days",1,0))</f>
        <v/>
      </c>
      <c r="AC67" s="6" t="str">
        <f>IF(Table1[[#This Row],[Date of Hospital Discharge]]="","",IF(Table1[[#This Row],[Readmission Bucket]]="Readmission within 14 days",1,0))</f>
        <v/>
      </c>
      <c r="AD67" s="6" t="str">
        <f>IF(Table1[[#This Row],[Date of Hospital Discharge]]="","",IF(Table1[[#This Row],[Readmission Bucket]]="Readmission within 30 days",1,0))</f>
        <v/>
      </c>
      <c r="AE67" s="6" t="str">
        <f>IF(Table1[[#This Row],[Date of Hospital Discharge]]="","",IF(Table1[[#This Row],[Readmission Bucket]]="Readmission within 60 days",1,0))</f>
        <v/>
      </c>
      <c r="AF67" s="6" t="str">
        <f>IF(Table1[[#This Row],[Date of Hospital Discharge]]="","",IF(Table1[[#This Row],[Readmission Bucket]]="Readmission within 90 days",1,0))</f>
        <v/>
      </c>
      <c r="AG67" s="6" t="str">
        <f>IF(Table1[[#This Row],[Date of Hospital Discharge]]="","",IF(Table1[[#This Row],[Readmission Bucket]]="Readmission Greater than 90 Days",1,0))</f>
        <v/>
      </c>
    </row>
    <row r="68" spans="1:33" x14ac:dyDescent="0.4">
      <c r="A68" s="8">
        <v>60</v>
      </c>
      <c r="F68" s="12"/>
      <c r="H68" s="10"/>
      <c r="I68" s="12"/>
      <c r="M68" s="11"/>
      <c r="N68" s="6" t="str">
        <f>IF(Table1[[#This Row],[Date of Hospital Discharge]]="","",1)</f>
        <v/>
      </c>
      <c r="O68" s="6" t="str">
        <f>IF(Table1[[#This Row],[Date of Hospital Discharge]]="","",IF(Table1[[#This Row],[Unplanned Readmission Date]]="",0,1))</f>
        <v/>
      </c>
      <c r="P68" s="6" t="str">
        <f>IF(Table1[[#This Row],[Readmission]]=1,Table1[[#This Row],[Unplanned Readmission Date]]-Table1[[#This Row],[Date of Hospital Discharge]],"")</f>
        <v/>
      </c>
      <c r="Q68" s="6" t="str">
        <f>IF(P68="","",VLOOKUP(P68,Validation!$F$4:$G$10,2,TRUE))</f>
        <v/>
      </c>
      <c r="R68" s="6" t="str">
        <f>IF(Table1[[#This Row],[Date of Hospital Discharge]]="","",TEXT(Table1[[#This Row],[Date of Hospital Discharge]],"mmmm"))</f>
        <v/>
      </c>
      <c r="S68" s="6" t="str">
        <f>IF(Table1[[#This Row],[Date of Hospital Discharge]]="","",IF(Table1[[#This Row],[Days Between Admissions]]&lt;=7,1,0))</f>
        <v/>
      </c>
      <c r="T68" s="6" t="str">
        <f>IF(Table1[[#This Row],[Date of Hospital Discharge]]="","",IF(Table1[[#This Row],[Days Between Admissions]]&lt;=14,1,0))</f>
        <v/>
      </c>
      <c r="U68" s="6" t="str">
        <f>IF(Table1[[#This Row],[Date of Hospital Discharge]]="","",IF(Table1[[#This Row],[Days Between Admissions]]&lt;=30,1,0))</f>
        <v/>
      </c>
      <c r="V68" s="6" t="str">
        <f>IF(Table1[[#This Row],[Date of Hospital Discharge]]="","",IF(Table1[[#This Row],[Days Between Admissions]]&lt;=60,1,0))</f>
        <v/>
      </c>
      <c r="W68" s="6" t="str">
        <f>IF(Table1[[#This Row],[Date of Hospital Discharge]]="","",IF(Table1[[#This Row],[Days Between Admissions]]&lt;=90,1,0))</f>
        <v/>
      </c>
      <c r="X68" s="6" t="str">
        <f>IF(Table1[[#This Row],[Date of Hospital Discharge]]="","",IF(Table1[[#This Row],[Days Between Admissions]]="",0,IF(Table1[[#This Row],[Days Between Admissions]]&gt;90,1,0)))</f>
        <v/>
      </c>
      <c r="Y68" s="6" t="str">
        <f>IF(Table1[[#This Row],[Date of Hospital Discharge]]="","",SUM(Table1[Discharge]))</f>
        <v/>
      </c>
      <c r="Z68" s="6" t="str">
        <f>IF(Table1[[#This Row],[Date of Hospital Discharge]]="","",SUM(Table1[Readmission]))</f>
        <v/>
      </c>
      <c r="AA68" s="6" t="str">
        <f>IF(Table1[[#This Row],[Date of Hospital Discharge]]="","",VLOOKUP(Table1[[#This Row],[Discharge Month]],$AI$9:$AJ$20,2,FALSE))</f>
        <v/>
      </c>
      <c r="AB68" s="6" t="str">
        <f>IF(Table1[[#This Row],[Date of Hospital Discharge]]="","",IF(Table1[[#This Row],[Readmission Bucket]]="Readmission within 7 days",1,0))</f>
        <v/>
      </c>
      <c r="AC68" s="6" t="str">
        <f>IF(Table1[[#This Row],[Date of Hospital Discharge]]="","",IF(Table1[[#This Row],[Readmission Bucket]]="Readmission within 14 days",1,0))</f>
        <v/>
      </c>
      <c r="AD68" s="6" t="str">
        <f>IF(Table1[[#This Row],[Date of Hospital Discharge]]="","",IF(Table1[[#This Row],[Readmission Bucket]]="Readmission within 30 days",1,0))</f>
        <v/>
      </c>
      <c r="AE68" s="6" t="str">
        <f>IF(Table1[[#This Row],[Date of Hospital Discharge]]="","",IF(Table1[[#This Row],[Readmission Bucket]]="Readmission within 60 days",1,0))</f>
        <v/>
      </c>
      <c r="AF68" s="6" t="str">
        <f>IF(Table1[[#This Row],[Date of Hospital Discharge]]="","",IF(Table1[[#This Row],[Readmission Bucket]]="Readmission within 90 days",1,0))</f>
        <v/>
      </c>
      <c r="AG68" s="6" t="str">
        <f>IF(Table1[[#This Row],[Date of Hospital Discharge]]="","",IF(Table1[[#This Row],[Readmission Bucket]]="Readmission Greater than 90 Days",1,0))</f>
        <v/>
      </c>
    </row>
    <row r="69" spans="1:33" x14ac:dyDescent="0.4">
      <c r="A69" s="8">
        <v>61</v>
      </c>
      <c r="F69" s="12"/>
      <c r="H69" s="10"/>
      <c r="I69" s="12"/>
      <c r="M69" s="11"/>
      <c r="N69" s="6" t="str">
        <f>IF(Table1[[#This Row],[Date of Hospital Discharge]]="","",1)</f>
        <v/>
      </c>
      <c r="O69" s="6" t="str">
        <f>IF(Table1[[#This Row],[Date of Hospital Discharge]]="","",IF(Table1[[#This Row],[Unplanned Readmission Date]]="",0,1))</f>
        <v/>
      </c>
      <c r="P69" s="6" t="str">
        <f>IF(Table1[[#This Row],[Readmission]]=1,Table1[[#This Row],[Unplanned Readmission Date]]-Table1[[#This Row],[Date of Hospital Discharge]],"")</f>
        <v/>
      </c>
      <c r="Q69" s="6" t="str">
        <f>IF(P69="","",VLOOKUP(P69,Validation!$F$4:$G$10,2,TRUE))</f>
        <v/>
      </c>
      <c r="R69" s="6" t="str">
        <f>IF(Table1[[#This Row],[Date of Hospital Discharge]]="","",TEXT(Table1[[#This Row],[Date of Hospital Discharge]],"mmmm"))</f>
        <v/>
      </c>
      <c r="S69" s="6" t="str">
        <f>IF(Table1[[#This Row],[Date of Hospital Discharge]]="","",IF(Table1[[#This Row],[Days Between Admissions]]&lt;=7,1,0))</f>
        <v/>
      </c>
      <c r="T69" s="6" t="str">
        <f>IF(Table1[[#This Row],[Date of Hospital Discharge]]="","",IF(Table1[[#This Row],[Days Between Admissions]]&lt;=14,1,0))</f>
        <v/>
      </c>
      <c r="U69" s="6" t="str">
        <f>IF(Table1[[#This Row],[Date of Hospital Discharge]]="","",IF(Table1[[#This Row],[Days Between Admissions]]&lt;=30,1,0))</f>
        <v/>
      </c>
      <c r="V69" s="6" t="str">
        <f>IF(Table1[[#This Row],[Date of Hospital Discharge]]="","",IF(Table1[[#This Row],[Days Between Admissions]]&lt;=60,1,0))</f>
        <v/>
      </c>
      <c r="W69" s="6" t="str">
        <f>IF(Table1[[#This Row],[Date of Hospital Discharge]]="","",IF(Table1[[#This Row],[Days Between Admissions]]&lt;=90,1,0))</f>
        <v/>
      </c>
      <c r="X69" s="6" t="str">
        <f>IF(Table1[[#This Row],[Date of Hospital Discharge]]="","",IF(Table1[[#This Row],[Days Between Admissions]]="",0,IF(Table1[[#This Row],[Days Between Admissions]]&gt;90,1,0)))</f>
        <v/>
      </c>
      <c r="Y69" s="6" t="str">
        <f>IF(Table1[[#This Row],[Date of Hospital Discharge]]="","",SUM(Table1[Discharge]))</f>
        <v/>
      </c>
      <c r="Z69" s="6" t="str">
        <f>IF(Table1[[#This Row],[Date of Hospital Discharge]]="","",SUM(Table1[Readmission]))</f>
        <v/>
      </c>
      <c r="AA69" s="6" t="str">
        <f>IF(Table1[[#This Row],[Date of Hospital Discharge]]="","",VLOOKUP(Table1[[#This Row],[Discharge Month]],$AI$9:$AJ$20,2,FALSE))</f>
        <v/>
      </c>
      <c r="AB69" s="6" t="str">
        <f>IF(Table1[[#This Row],[Date of Hospital Discharge]]="","",IF(Table1[[#This Row],[Readmission Bucket]]="Readmission within 7 days",1,0))</f>
        <v/>
      </c>
      <c r="AC69" s="6" t="str">
        <f>IF(Table1[[#This Row],[Date of Hospital Discharge]]="","",IF(Table1[[#This Row],[Readmission Bucket]]="Readmission within 14 days",1,0))</f>
        <v/>
      </c>
      <c r="AD69" s="6" t="str">
        <f>IF(Table1[[#This Row],[Date of Hospital Discharge]]="","",IF(Table1[[#This Row],[Readmission Bucket]]="Readmission within 30 days",1,0))</f>
        <v/>
      </c>
      <c r="AE69" s="6" t="str">
        <f>IF(Table1[[#This Row],[Date of Hospital Discharge]]="","",IF(Table1[[#This Row],[Readmission Bucket]]="Readmission within 60 days",1,0))</f>
        <v/>
      </c>
      <c r="AF69" s="6" t="str">
        <f>IF(Table1[[#This Row],[Date of Hospital Discharge]]="","",IF(Table1[[#This Row],[Readmission Bucket]]="Readmission within 90 days",1,0))</f>
        <v/>
      </c>
      <c r="AG69" s="6" t="str">
        <f>IF(Table1[[#This Row],[Date of Hospital Discharge]]="","",IF(Table1[[#This Row],[Readmission Bucket]]="Readmission Greater than 90 Days",1,0))</f>
        <v/>
      </c>
    </row>
    <row r="70" spans="1:33" x14ac:dyDescent="0.4">
      <c r="A70" s="8">
        <v>62</v>
      </c>
      <c r="F70" s="12"/>
      <c r="H70" s="10"/>
      <c r="I70" s="12"/>
      <c r="M70" s="11"/>
      <c r="N70" s="6" t="str">
        <f>IF(Table1[[#This Row],[Date of Hospital Discharge]]="","",1)</f>
        <v/>
      </c>
      <c r="O70" s="6" t="str">
        <f>IF(Table1[[#This Row],[Date of Hospital Discharge]]="","",IF(Table1[[#This Row],[Unplanned Readmission Date]]="",0,1))</f>
        <v/>
      </c>
      <c r="P70" s="6" t="str">
        <f>IF(Table1[[#This Row],[Readmission]]=1,Table1[[#This Row],[Unplanned Readmission Date]]-Table1[[#This Row],[Date of Hospital Discharge]],"")</f>
        <v/>
      </c>
      <c r="Q70" s="6" t="str">
        <f>IF(P70="","",VLOOKUP(P70,Validation!$F$4:$G$10,2,TRUE))</f>
        <v/>
      </c>
      <c r="R70" s="6" t="str">
        <f>IF(Table1[[#This Row],[Date of Hospital Discharge]]="","",TEXT(Table1[[#This Row],[Date of Hospital Discharge]],"mmmm"))</f>
        <v/>
      </c>
      <c r="S70" s="6" t="str">
        <f>IF(Table1[[#This Row],[Date of Hospital Discharge]]="","",IF(Table1[[#This Row],[Days Between Admissions]]&lt;=7,1,0))</f>
        <v/>
      </c>
      <c r="T70" s="6" t="str">
        <f>IF(Table1[[#This Row],[Date of Hospital Discharge]]="","",IF(Table1[[#This Row],[Days Between Admissions]]&lt;=14,1,0))</f>
        <v/>
      </c>
      <c r="U70" s="6" t="str">
        <f>IF(Table1[[#This Row],[Date of Hospital Discharge]]="","",IF(Table1[[#This Row],[Days Between Admissions]]&lt;=30,1,0))</f>
        <v/>
      </c>
      <c r="V70" s="6" t="str">
        <f>IF(Table1[[#This Row],[Date of Hospital Discharge]]="","",IF(Table1[[#This Row],[Days Between Admissions]]&lt;=60,1,0))</f>
        <v/>
      </c>
      <c r="W70" s="6" t="str">
        <f>IF(Table1[[#This Row],[Date of Hospital Discharge]]="","",IF(Table1[[#This Row],[Days Between Admissions]]&lt;=90,1,0))</f>
        <v/>
      </c>
      <c r="X70" s="6" t="str">
        <f>IF(Table1[[#This Row],[Date of Hospital Discharge]]="","",IF(Table1[[#This Row],[Days Between Admissions]]="",0,IF(Table1[[#This Row],[Days Between Admissions]]&gt;90,1,0)))</f>
        <v/>
      </c>
      <c r="Y70" s="6" t="str">
        <f>IF(Table1[[#This Row],[Date of Hospital Discharge]]="","",SUM(Table1[Discharge]))</f>
        <v/>
      </c>
      <c r="Z70" s="6" t="str">
        <f>IF(Table1[[#This Row],[Date of Hospital Discharge]]="","",SUM(Table1[Readmission]))</f>
        <v/>
      </c>
      <c r="AA70" s="6" t="str">
        <f>IF(Table1[[#This Row],[Date of Hospital Discharge]]="","",VLOOKUP(Table1[[#This Row],[Discharge Month]],$AI$9:$AJ$20,2,FALSE))</f>
        <v/>
      </c>
      <c r="AB70" s="6" t="str">
        <f>IF(Table1[[#This Row],[Date of Hospital Discharge]]="","",IF(Table1[[#This Row],[Readmission Bucket]]="Readmission within 7 days",1,0))</f>
        <v/>
      </c>
      <c r="AC70" s="6" t="str">
        <f>IF(Table1[[#This Row],[Date of Hospital Discharge]]="","",IF(Table1[[#This Row],[Readmission Bucket]]="Readmission within 14 days",1,0))</f>
        <v/>
      </c>
      <c r="AD70" s="6" t="str">
        <f>IF(Table1[[#This Row],[Date of Hospital Discharge]]="","",IF(Table1[[#This Row],[Readmission Bucket]]="Readmission within 30 days",1,0))</f>
        <v/>
      </c>
      <c r="AE70" s="6" t="str">
        <f>IF(Table1[[#This Row],[Date of Hospital Discharge]]="","",IF(Table1[[#This Row],[Readmission Bucket]]="Readmission within 60 days",1,0))</f>
        <v/>
      </c>
      <c r="AF70" s="6" t="str">
        <f>IF(Table1[[#This Row],[Date of Hospital Discharge]]="","",IF(Table1[[#This Row],[Readmission Bucket]]="Readmission within 90 days",1,0))</f>
        <v/>
      </c>
      <c r="AG70" s="6" t="str">
        <f>IF(Table1[[#This Row],[Date of Hospital Discharge]]="","",IF(Table1[[#This Row],[Readmission Bucket]]="Readmission Greater than 90 Days",1,0))</f>
        <v/>
      </c>
    </row>
    <row r="71" spans="1:33" x14ac:dyDescent="0.4">
      <c r="A71" s="8">
        <v>63</v>
      </c>
      <c r="F71" s="12"/>
      <c r="H71" s="10"/>
      <c r="I71" s="12"/>
      <c r="M71" s="11"/>
      <c r="N71" s="6" t="str">
        <f>IF(Table1[[#This Row],[Date of Hospital Discharge]]="","",1)</f>
        <v/>
      </c>
      <c r="O71" s="6" t="str">
        <f>IF(Table1[[#This Row],[Date of Hospital Discharge]]="","",IF(Table1[[#This Row],[Unplanned Readmission Date]]="",0,1))</f>
        <v/>
      </c>
      <c r="P71" s="6" t="str">
        <f>IF(Table1[[#This Row],[Readmission]]=1,Table1[[#This Row],[Unplanned Readmission Date]]-Table1[[#This Row],[Date of Hospital Discharge]],"")</f>
        <v/>
      </c>
      <c r="Q71" s="6" t="str">
        <f>IF(P71="","",VLOOKUP(P71,Validation!$F$4:$G$10,2,TRUE))</f>
        <v/>
      </c>
      <c r="R71" s="6" t="str">
        <f>IF(Table1[[#This Row],[Date of Hospital Discharge]]="","",TEXT(Table1[[#This Row],[Date of Hospital Discharge]],"mmmm"))</f>
        <v/>
      </c>
      <c r="S71" s="6" t="str">
        <f>IF(Table1[[#This Row],[Date of Hospital Discharge]]="","",IF(Table1[[#This Row],[Days Between Admissions]]&lt;=7,1,0))</f>
        <v/>
      </c>
      <c r="T71" s="6" t="str">
        <f>IF(Table1[[#This Row],[Date of Hospital Discharge]]="","",IF(Table1[[#This Row],[Days Between Admissions]]&lt;=14,1,0))</f>
        <v/>
      </c>
      <c r="U71" s="6" t="str">
        <f>IF(Table1[[#This Row],[Date of Hospital Discharge]]="","",IF(Table1[[#This Row],[Days Between Admissions]]&lt;=30,1,0))</f>
        <v/>
      </c>
      <c r="V71" s="6" t="str">
        <f>IF(Table1[[#This Row],[Date of Hospital Discharge]]="","",IF(Table1[[#This Row],[Days Between Admissions]]&lt;=60,1,0))</f>
        <v/>
      </c>
      <c r="W71" s="6" t="str">
        <f>IF(Table1[[#This Row],[Date of Hospital Discharge]]="","",IF(Table1[[#This Row],[Days Between Admissions]]&lt;=90,1,0))</f>
        <v/>
      </c>
      <c r="X71" s="6" t="str">
        <f>IF(Table1[[#This Row],[Date of Hospital Discharge]]="","",IF(Table1[[#This Row],[Days Between Admissions]]="",0,IF(Table1[[#This Row],[Days Between Admissions]]&gt;90,1,0)))</f>
        <v/>
      </c>
      <c r="Y71" s="6" t="str">
        <f>IF(Table1[[#This Row],[Date of Hospital Discharge]]="","",SUM(Table1[Discharge]))</f>
        <v/>
      </c>
      <c r="Z71" s="6" t="str">
        <f>IF(Table1[[#This Row],[Date of Hospital Discharge]]="","",SUM(Table1[Readmission]))</f>
        <v/>
      </c>
      <c r="AA71" s="6" t="str">
        <f>IF(Table1[[#This Row],[Date of Hospital Discharge]]="","",VLOOKUP(Table1[[#This Row],[Discharge Month]],$AI$9:$AJ$20,2,FALSE))</f>
        <v/>
      </c>
      <c r="AB71" s="6" t="str">
        <f>IF(Table1[[#This Row],[Date of Hospital Discharge]]="","",IF(Table1[[#This Row],[Readmission Bucket]]="Readmission within 7 days",1,0))</f>
        <v/>
      </c>
      <c r="AC71" s="6" t="str">
        <f>IF(Table1[[#This Row],[Date of Hospital Discharge]]="","",IF(Table1[[#This Row],[Readmission Bucket]]="Readmission within 14 days",1,0))</f>
        <v/>
      </c>
      <c r="AD71" s="6" t="str">
        <f>IF(Table1[[#This Row],[Date of Hospital Discharge]]="","",IF(Table1[[#This Row],[Readmission Bucket]]="Readmission within 30 days",1,0))</f>
        <v/>
      </c>
      <c r="AE71" s="6" t="str">
        <f>IF(Table1[[#This Row],[Date of Hospital Discharge]]="","",IF(Table1[[#This Row],[Readmission Bucket]]="Readmission within 60 days",1,0))</f>
        <v/>
      </c>
      <c r="AF71" s="6" t="str">
        <f>IF(Table1[[#This Row],[Date of Hospital Discharge]]="","",IF(Table1[[#This Row],[Readmission Bucket]]="Readmission within 90 days",1,0))</f>
        <v/>
      </c>
      <c r="AG71" s="6" t="str">
        <f>IF(Table1[[#This Row],[Date of Hospital Discharge]]="","",IF(Table1[[#This Row],[Readmission Bucket]]="Readmission Greater than 90 Days",1,0))</f>
        <v/>
      </c>
    </row>
    <row r="72" spans="1:33" x14ac:dyDescent="0.4">
      <c r="A72" s="8">
        <v>64</v>
      </c>
      <c r="F72" s="12"/>
      <c r="H72" s="10"/>
      <c r="I72" s="12"/>
      <c r="M72" s="11"/>
      <c r="N72" s="6" t="str">
        <f>IF(Table1[[#This Row],[Date of Hospital Discharge]]="","",1)</f>
        <v/>
      </c>
      <c r="O72" s="6" t="str">
        <f>IF(Table1[[#This Row],[Date of Hospital Discharge]]="","",IF(Table1[[#This Row],[Unplanned Readmission Date]]="",0,1))</f>
        <v/>
      </c>
      <c r="P72" s="6" t="str">
        <f>IF(Table1[[#This Row],[Readmission]]=1,Table1[[#This Row],[Unplanned Readmission Date]]-Table1[[#This Row],[Date of Hospital Discharge]],"")</f>
        <v/>
      </c>
      <c r="Q72" s="6" t="str">
        <f>IF(P72="","",VLOOKUP(P72,Validation!$F$4:$G$10,2,TRUE))</f>
        <v/>
      </c>
      <c r="R72" s="6" t="str">
        <f>IF(Table1[[#This Row],[Date of Hospital Discharge]]="","",TEXT(Table1[[#This Row],[Date of Hospital Discharge]],"mmmm"))</f>
        <v/>
      </c>
      <c r="S72" s="6" t="str">
        <f>IF(Table1[[#This Row],[Date of Hospital Discharge]]="","",IF(Table1[[#This Row],[Days Between Admissions]]&lt;=7,1,0))</f>
        <v/>
      </c>
      <c r="T72" s="6" t="str">
        <f>IF(Table1[[#This Row],[Date of Hospital Discharge]]="","",IF(Table1[[#This Row],[Days Between Admissions]]&lt;=14,1,0))</f>
        <v/>
      </c>
      <c r="U72" s="6" t="str">
        <f>IF(Table1[[#This Row],[Date of Hospital Discharge]]="","",IF(Table1[[#This Row],[Days Between Admissions]]&lt;=30,1,0))</f>
        <v/>
      </c>
      <c r="V72" s="6" t="str">
        <f>IF(Table1[[#This Row],[Date of Hospital Discharge]]="","",IF(Table1[[#This Row],[Days Between Admissions]]&lt;=60,1,0))</f>
        <v/>
      </c>
      <c r="W72" s="6" t="str">
        <f>IF(Table1[[#This Row],[Date of Hospital Discharge]]="","",IF(Table1[[#This Row],[Days Between Admissions]]&lt;=90,1,0))</f>
        <v/>
      </c>
      <c r="X72" s="6" t="str">
        <f>IF(Table1[[#This Row],[Date of Hospital Discharge]]="","",IF(Table1[[#This Row],[Days Between Admissions]]="",0,IF(Table1[[#This Row],[Days Between Admissions]]&gt;90,1,0)))</f>
        <v/>
      </c>
      <c r="Y72" s="6" t="str">
        <f>IF(Table1[[#This Row],[Date of Hospital Discharge]]="","",SUM(Table1[Discharge]))</f>
        <v/>
      </c>
      <c r="Z72" s="6" t="str">
        <f>IF(Table1[[#This Row],[Date of Hospital Discharge]]="","",SUM(Table1[Readmission]))</f>
        <v/>
      </c>
      <c r="AA72" s="6" t="str">
        <f>IF(Table1[[#This Row],[Date of Hospital Discharge]]="","",VLOOKUP(Table1[[#This Row],[Discharge Month]],$AI$9:$AJ$20,2,FALSE))</f>
        <v/>
      </c>
      <c r="AB72" s="6" t="str">
        <f>IF(Table1[[#This Row],[Date of Hospital Discharge]]="","",IF(Table1[[#This Row],[Readmission Bucket]]="Readmission within 7 days",1,0))</f>
        <v/>
      </c>
      <c r="AC72" s="6" t="str">
        <f>IF(Table1[[#This Row],[Date of Hospital Discharge]]="","",IF(Table1[[#This Row],[Readmission Bucket]]="Readmission within 14 days",1,0))</f>
        <v/>
      </c>
      <c r="AD72" s="6" t="str">
        <f>IF(Table1[[#This Row],[Date of Hospital Discharge]]="","",IF(Table1[[#This Row],[Readmission Bucket]]="Readmission within 30 days",1,0))</f>
        <v/>
      </c>
      <c r="AE72" s="6" t="str">
        <f>IF(Table1[[#This Row],[Date of Hospital Discharge]]="","",IF(Table1[[#This Row],[Readmission Bucket]]="Readmission within 60 days",1,0))</f>
        <v/>
      </c>
      <c r="AF72" s="6" t="str">
        <f>IF(Table1[[#This Row],[Date of Hospital Discharge]]="","",IF(Table1[[#This Row],[Readmission Bucket]]="Readmission within 90 days",1,0))</f>
        <v/>
      </c>
      <c r="AG72" s="6" t="str">
        <f>IF(Table1[[#This Row],[Date of Hospital Discharge]]="","",IF(Table1[[#This Row],[Readmission Bucket]]="Readmission Greater than 90 Days",1,0))</f>
        <v/>
      </c>
    </row>
    <row r="73" spans="1:33" x14ac:dyDescent="0.4">
      <c r="A73" s="8">
        <v>65</v>
      </c>
      <c r="F73" s="12"/>
      <c r="H73" s="10"/>
      <c r="I73" s="12"/>
      <c r="M73" s="11"/>
      <c r="N73" s="6" t="str">
        <f>IF(Table1[[#This Row],[Date of Hospital Discharge]]="","",1)</f>
        <v/>
      </c>
      <c r="O73" s="6" t="str">
        <f>IF(Table1[[#This Row],[Date of Hospital Discharge]]="","",IF(Table1[[#This Row],[Unplanned Readmission Date]]="",0,1))</f>
        <v/>
      </c>
      <c r="P73" s="6" t="str">
        <f>IF(Table1[[#This Row],[Readmission]]=1,Table1[[#This Row],[Unplanned Readmission Date]]-Table1[[#This Row],[Date of Hospital Discharge]],"")</f>
        <v/>
      </c>
      <c r="Q73" s="6" t="str">
        <f>IF(P73="","",VLOOKUP(P73,Validation!$F$4:$G$10,2,TRUE))</f>
        <v/>
      </c>
      <c r="R73" s="6" t="str">
        <f>IF(Table1[[#This Row],[Date of Hospital Discharge]]="","",TEXT(Table1[[#This Row],[Date of Hospital Discharge]],"mmmm"))</f>
        <v/>
      </c>
      <c r="S73" s="6" t="str">
        <f>IF(Table1[[#This Row],[Date of Hospital Discharge]]="","",IF(Table1[[#This Row],[Days Between Admissions]]&lt;=7,1,0))</f>
        <v/>
      </c>
      <c r="T73" s="6" t="str">
        <f>IF(Table1[[#This Row],[Date of Hospital Discharge]]="","",IF(Table1[[#This Row],[Days Between Admissions]]&lt;=14,1,0))</f>
        <v/>
      </c>
      <c r="U73" s="6" t="str">
        <f>IF(Table1[[#This Row],[Date of Hospital Discharge]]="","",IF(Table1[[#This Row],[Days Between Admissions]]&lt;=30,1,0))</f>
        <v/>
      </c>
      <c r="V73" s="6" t="str">
        <f>IF(Table1[[#This Row],[Date of Hospital Discharge]]="","",IF(Table1[[#This Row],[Days Between Admissions]]&lt;=60,1,0))</f>
        <v/>
      </c>
      <c r="W73" s="6" t="str">
        <f>IF(Table1[[#This Row],[Date of Hospital Discharge]]="","",IF(Table1[[#This Row],[Days Between Admissions]]&lt;=90,1,0))</f>
        <v/>
      </c>
      <c r="X73" s="6" t="str">
        <f>IF(Table1[[#This Row],[Date of Hospital Discharge]]="","",IF(Table1[[#This Row],[Days Between Admissions]]="",0,IF(Table1[[#This Row],[Days Between Admissions]]&gt;90,1,0)))</f>
        <v/>
      </c>
      <c r="Y73" s="6" t="str">
        <f>IF(Table1[[#This Row],[Date of Hospital Discharge]]="","",SUM(Table1[Discharge]))</f>
        <v/>
      </c>
      <c r="Z73" s="6" t="str">
        <f>IF(Table1[[#This Row],[Date of Hospital Discharge]]="","",SUM(Table1[Readmission]))</f>
        <v/>
      </c>
      <c r="AA73" s="6" t="str">
        <f>IF(Table1[[#This Row],[Date of Hospital Discharge]]="","",VLOOKUP(Table1[[#This Row],[Discharge Month]],$AI$9:$AJ$20,2,FALSE))</f>
        <v/>
      </c>
      <c r="AB73" s="6" t="str">
        <f>IF(Table1[[#This Row],[Date of Hospital Discharge]]="","",IF(Table1[[#This Row],[Readmission Bucket]]="Readmission within 7 days",1,0))</f>
        <v/>
      </c>
      <c r="AC73" s="6" t="str">
        <f>IF(Table1[[#This Row],[Date of Hospital Discharge]]="","",IF(Table1[[#This Row],[Readmission Bucket]]="Readmission within 14 days",1,0))</f>
        <v/>
      </c>
      <c r="AD73" s="6" t="str">
        <f>IF(Table1[[#This Row],[Date of Hospital Discharge]]="","",IF(Table1[[#This Row],[Readmission Bucket]]="Readmission within 30 days",1,0))</f>
        <v/>
      </c>
      <c r="AE73" s="6" t="str">
        <f>IF(Table1[[#This Row],[Date of Hospital Discharge]]="","",IF(Table1[[#This Row],[Readmission Bucket]]="Readmission within 60 days",1,0))</f>
        <v/>
      </c>
      <c r="AF73" s="6" t="str">
        <f>IF(Table1[[#This Row],[Date of Hospital Discharge]]="","",IF(Table1[[#This Row],[Readmission Bucket]]="Readmission within 90 days",1,0))</f>
        <v/>
      </c>
      <c r="AG73" s="6" t="str">
        <f>IF(Table1[[#This Row],[Date of Hospital Discharge]]="","",IF(Table1[[#This Row],[Readmission Bucket]]="Readmission Greater than 90 Days",1,0))</f>
        <v/>
      </c>
    </row>
    <row r="74" spans="1:33" x14ac:dyDescent="0.4">
      <c r="A74" s="8">
        <v>66</v>
      </c>
      <c r="F74" s="12"/>
      <c r="H74" s="10"/>
      <c r="I74" s="12"/>
      <c r="M74" s="11"/>
      <c r="N74" s="6" t="str">
        <f>IF(Table1[[#This Row],[Date of Hospital Discharge]]="","",1)</f>
        <v/>
      </c>
      <c r="O74" s="6" t="str">
        <f>IF(Table1[[#This Row],[Date of Hospital Discharge]]="","",IF(Table1[[#This Row],[Unplanned Readmission Date]]="",0,1))</f>
        <v/>
      </c>
      <c r="P74" s="6" t="str">
        <f>IF(Table1[[#This Row],[Readmission]]=1,Table1[[#This Row],[Unplanned Readmission Date]]-Table1[[#This Row],[Date of Hospital Discharge]],"")</f>
        <v/>
      </c>
      <c r="Q74" s="6" t="str">
        <f>IF(P74="","",VLOOKUP(P74,Validation!$F$4:$G$10,2,TRUE))</f>
        <v/>
      </c>
      <c r="R74" s="6" t="str">
        <f>IF(Table1[[#This Row],[Date of Hospital Discharge]]="","",TEXT(Table1[[#This Row],[Date of Hospital Discharge]],"mmmm"))</f>
        <v/>
      </c>
      <c r="S74" s="6" t="str">
        <f>IF(Table1[[#This Row],[Date of Hospital Discharge]]="","",IF(Table1[[#This Row],[Days Between Admissions]]&lt;=7,1,0))</f>
        <v/>
      </c>
      <c r="T74" s="6" t="str">
        <f>IF(Table1[[#This Row],[Date of Hospital Discharge]]="","",IF(Table1[[#This Row],[Days Between Admissions]]&lt;=14,1,0))</f>
        <v/>
      </c>
      <c r="U74" s="6" t="str">
        <f>IF(Table1[[#This Row],[Date of Hospital Discharge]]="","",IF(Table1[[#This Row],[Days Between Admissions]]&lt;=30,1,0))</f>
        <v/>
      </c>
      <c r="V74" s="6" t="str">
        <f>IF(Table1[[#This Row],[Date of Hospital Discharge]]="","",IF(Table1[[#This Row],[Days Between Admissions]]&lt;=60,1,0))</f>
        <v/>
      </c>
      <c r="W74" s="6" t="str">
        <f>IF(Table1[[#This Row],[Date of Hospital Discharge]]="","",IF(Table1[[#This Row],[Days Between Admissions]]&lt;=90,1,0))</f>
        <v/>
      </c>
      <c r="X74" s="6" t="str">
        <f>IF(Table1[[#This Row],[Date of Hospital Discharge]]="","",IF(Table1[[#This Row],[Days Between Admissions]]="",0,IF(Table1[[#This Row],[Days Between Admissions]]&gt;90,1,0)))</f>
        <v/>
      </c>
      <c r="Y74" s="6" t="str">
        <f>IF(Table1[[#This Row],[Date of Hospital Discharge]]="","",SUM(Table1[Discharge]))</f>
        <v/>
      </c>
      <c r="Z74" s="6" t="str">
        <f>IF(Table1[[#This Row],[Date of Hospital Discharge]]="","",SUM(Table1[Readmission]))</f>
        <v/>
      </c>
      <c r="AA74" s="6" t="str">
        <f>IF(Table1[[#This Row],[Date of Hospital Discharge]]="","",VLOOKUP(Table1[[#This Row],[Discharge Month]],$AI$9:$AJ$20,2,FALSE))</f>
        <v/>
      </c>
      <c r="AB74" s="6" t="str">
        <f>IF(Table1[[#This Row],[Date of Hospital Discharge]]="","",IF(Table1[[#This Row],[Readmission Bucket]]="Readmission within 7 days",1,0))</f>
        <v/>
      </c>
      <c r="AC74" s="6" t="str">
        <f>IF(Table1[[#This Row],[Date of Hospital Discharge]]="","",IF(Table1[[#This Row],[Readmission Bucket]]="Readmission within 14 days",1,0))</f>
        <v/>
      </c>
      <c r="AD74" s="6" t="str">
        <f>IF(Table1[[#This Row],[Date of Hospital Discharge]]="","",IF(Table1[[#This Row],[Readmission Bucket]]="Readmission within 30 days",1,0))</f>
        <v/>
      </c>
      <c r="AE74" s="6" t="str">
        <f>IF(Table1[[#This Row],[Date of Hospital Discharge]]="","",IF(Table1[[#This Row],[Readmission Bucket]]="Readmission within 60 days",1,0))</f>
        <v/>
      </c>
      <c r="AF74" s="6" t="str">
        <f>IF(Table1[[#This Row],[Date of Hospital Discharge]]="","",IF(Table1[[#This Row],[Readmission Bucket]]="Readmission within 90 days",1,0))</f>
        <v/>
      </c>
      <c r="AG74" s="6" t="str">
        <f>IF(Table1[[#This Row],[Date of Hospital Discharge]]="","",IF(Table1[[#This Row],[Readmission Bucket]]="Readmission Greater than 90 Days",1,0))</f>
        <v/>
      </c>
    </row>
    <row r="75" spans="1:33" x14ac:dyDescent="0.4">
      <c r="A75" s="8">
        <v>67</v>
      </c>
      <c r="F75" s="12"/>
      <c r="H75" s="10"/>
      <c r="I75" s="12"/>
      <c r="M75" s="11"/>
      <c r="N75" s="6" t="str">
        <f>IF(Table1[[#This Row],[Date of Hospital Discharge]]="","",1)</f>
        <v/>
      </c>
      <c r="O75" s="6" t="str">
        <f>IF(Table1[[#This Row],[Date of Hospital Discharge]]="","",IF(Table1[[#This Row],[Unplanned Readmission Date]]="",0,1))</f>
        <v/>
      </c>
      <c r="P75" s="6" t="str">
        <f>IF(Table1[[#This Row],[Readmission]]=1,Table1[[#This Row],[Unplanned Readmission Date]]-Table1[[#This Row],[Date of Hospital Discharge]],"")</f>
        <v/>
      </c>
      <c r="Q75" s="6" t="str">
        <f>IF(P75="","",VLOOKUP(P75,Validation!$F$4:$G$10,2,TRUE))</f>
        <v/>
      </c>
      <c r="R75" s="6" t="str">
        <f>IF(Table1[[#This Row],[Date of Hospital Discharge]]="","",TEXT(Table1[[#This Row],[Date of Hospital Discharge]],"mmmm"))</f>
        <v/>
      </c>
      <c r="S75" s="6" t="str">
        <f>IF(Table1[[#This Row],[Date of Hospital Discharge]]="","",IF(Table1[[#This Row],[Days Between Admissions]]&lt;=7,1,0))</f>
        <v/>
      </c>
      <c r="T75" s="6" t="str">
        <f>IF(Table1[[#This Row],[Date of Hospital Discharge]]="","",IF(Table1[[#This Row],[Days Between Admissions]]&lt;=14,1,0))</f>
        <v/>
      </c>
      <c r="U75" s="6" t="str">
        <f>IF(Table1[[#This Row],[Date of Hospital Discharge]]="","",IF(Table1[[#This Row],[Days Between Admissions]]&lt;=30,1,0))</f>
        <v/>
      </c>
      <c r="V75" s="6" t="str">
        <f>IF(Table1[[#This Row],[Date of Hospital Discharge]]="","",IF(Table1[[#This Row],[Days Between Admissions]]&lt;=60,1,0))</f>
        <v/>
      </c>
      <c r="W75" s="6" t="str">
        <f>IF(Table1[[#This Row],[Date of Hospital Discharge]]="","",IF(Table1[[#This Row],[Days Between Admissions]]&lt;=90,1,0))</f>
        <v/>
      </c>
      <c r="X75" s="6" t="str">
        <f>IF(Table1[[#This Row],[Date of Hospital Discharge]]="","",IF(Table1[[#This Row],[Days Between Admissions]]="",0,IF(Table1[[#This Row],[Days Between Admissions]]&gt;90,1,0)))</f>
        <v/>
      </c>
      <c r="Y75" s="6" t="str">
        <f>IF(Table1[[#This Row],[Date of Hospital Discharge]]="","",SUM(Table1[Discharge]))</f>
        <v/>
      </c>
      <c r="Z75" s="6" t="str">
        <f>IF(Table1[[#This Row],[Date of Hospital Discharge]]="","",SUM(Table1[Readmission]))</f>
        <v/>
      </c>
      <c r="AA75" s="6" t="str">
        <f>IF(Table1[[#This Row],[Date of Hospital Discharge]]="","",VLOOKUP(Table1[[#This Row],[Discharge Month]],$AI$9:$AJ$20,2,FALSE))</f>
        <v/>
      </c>
      <c r="AB75" s="6" t="str">
        <f>IF(Table1[[#This Row],[Date of Hospital Discharge]]="","",IF(Table1[[#This Row],[Readmission Bucket]]="Readmission within 7 days",1,0))</f>
        <v/>
      </c>
      <c r="AC75" s="6" t="str">
        <f>IF(Table1[[#This Row],[Date of Hospital Discharge]]="","",IF(Table1[[#This Row],[Readmission Bucket]]="Readmission within 14 days",1,0))</f>
        <v/>
      </c>
      <c r="AD75" s="6" t="str">
        <f>IF(Table1[[#This Row],[Date of Hospital Discharge]]="","",IF(Table1[[#This Row],[Readmission Bucket]]="Readmission within 30 days",1,0))</f>
        <v/>
      </c>
      <c r="AE75" s="6" t="str">
        <f>IF(Table1[[#This Row],[Date of Hospital Discharge]]="","",IF(Table1[[#This Row],[Readmission Bucket]]="Readmission within 60 days",1,0))</f>
        <v/>
      </c>
      <c r="AF75" s="6" t="str">
        <f>IF(Table1[[#This Row],[Date of Hospital Discharge]]="","",IF(Table1[[#This Row],[Readmission Bucket]]="Readmission within 90 days",1,0))</f>
        <v/>
      </c>
      <c r="AG75" s="6" t="str">
        <f>IF(Table1[[#This Row],[Date of Hospital Discharge]]="","",IF(Table1[[#This Row],[Readmission Bucket]]="Readmission Greater than 90 Days",1,0))</f>
        <v/>
      </c>
    </row>
    <row r="76" spans="1:33" x14ac:dyDescent="0.4">
      <c r="A76" s="8">
        <v>68</v>
      </c>
      <c r="F76" s="12"/>
      <c r="H76" s="10"/>
      <c r="I76" s="12"/>
      <c r="M76" s="11"/>
      <c r="N76" s="6" t="str">
        <f>IF(Table1[[#This Row],[Date of Hospital Discharge]]="","",1)</f>
        <v/>
      </c>
      <c r="O76" s="6" t="str">
        <f>IF(Table1[[#This Row],[Date of Hospital Discharge]]="","",IF(Table1[[#This Row],[Unplanned Readmission Date]]="",0,1))</f>
        <v/>
      </c>
      <c r="P76" s="6" t="str">
        <f>IF(Table1[[#This Row],[Readmission]]=1,Table1[[#This Row],[Unplanned Readmission Date]]-Table1[[#This Row],[Date of Hospital Discharge]],"")</f>
        <v/>
      </c>
      <c r="Q76" s="6" t="str">
        <f>IF(P76="","",VLOOKUP(P76,Validation!$F$4:$G$10,2,TRUE))</f>
        <v/>
      </c>
      <c r="R76" s="6" t="str">
        <f>IF(Table1[[#This Row],[Date of Hospital Discharge]]="","",TEXT(Table1[[#This Row],[Date of Hospital Discharge]],"mmmm"))</f>
        <v/>
      </c>
      <c r="S76" s="6" t="str">
        <f>IF(Table1[[#This Row],[Date of Hospital Discharge]]="","",IF(Table1[[#This Row],[Days Between Admissions]]&lt;=7,1,0))</f>
        <v/>
      </c>
      <c r="T76" s="6" t="str">
        <f>IF(Table1[[#This Row],[Date of Hospital Discharge]]="","",IF(Table1[[#This Row],[Days Between Admissions]]&lt;=14,1,0))</f>
        <v/>
      </c>
      <c r="U76" s="6" t="str">
        <f>IF(Table1[[#This Row],[Date of Hospital Discharge]]="","",IF(Table1[[#This Row],[Days Between Admissions]]&lt;=30,1,0))</f>
        <v/>
      </c>
      <c r="V76" s="6" t="str">
        <f>IF(Table1[[#This Row],[Date of Hospital Discharge]]="","",IF(Table1[[#This Row],[Days Between Admissions]]&lt;=60,1,0))</f>
        <v/>
      </c>
      <c r="W76" s="6" t="str">
        <f>IF(Table1[[#This Row],[Date of Hospital Discharge]]="","",IF(Table1[[#This Row],[Days Between Admissions]]&lt;=90,1,0))</f>
        <v/>
      </c>
      <c r="X76" s="6" t="str">
        <f>IF(Table1[[#This Row],[Date of Hospital Discharge]]="","",IF(Table1[[#This Row],[Days Between Admissions]]="",0,IF(Table1[[#This Row],[Days Between Admissions]]&gt;90,1,0)))</f>
        <v/>
      </c>
      <c r="Y76" s="6" t="str">
        <f>IF(Table1[[#This Row],[Date of Hospital Discharge]]="","",SUM(Table1[Discharge]))</f>
        <v/>
      </c>
      <c r="Z76" s="6" t="str">
        <f>IF(Table1[[#This Row],[Date of Hospital Discharge]]="","",SUM(Table1[Readmission]))</f>
        <v/>
      </c>
      <c r="AA76" s="6" t="str">
        <f>IF(Table1[[#This Row],[Date of Hospital Discharge]]="","",VLOOKUP(Table1[[#This Row],[Discharge Month]],$AI$9:$AJ$20,2,FALSE))</f>
        <v/>
      </c>
      <c r="AB76" s="6" t="str">
        <f>IF(Table1[[#This Row],[Date of Hospital Discharge]]="","",IF(Table1[[#This Row],[Readmission Bucket]]="Readmission within 7 days",1,0))</f>
        <v/>
      </c>
      <c r="AC76" s="6" t="str">
        <f>IF(Table1[[#This Row],[Date of Hospital Discharge]]="","",IF(Table1[[#This Row],[Readmission Bucket]]="Readmission within 14 days",1,0))</f>
        <v/>
      </c>
      <c r="AD76" s="6" t="str">
        <f>IF(Table1[[#This Row],[Date of Hospital Discharge]]="","",IF(Table1[[#This Row],[Readmission Bucket]]="Readmission within 30 days",1,0))</f>
        <v/>
      </c>
      <c r="AE76" s="6" t="str">
        <f>IF(Table1[[#This Row],[Date of Hospital Discharge]]="","",IF(Table1[[#This Row],[Readmission Bucket]]="Readmission within 60 days",1,0))</f>
        <v/>
      </c>
      <c r="AF76" s="6" t="str">
        <f>IF(Table1[[#This Row],[Date of Hospital Discharge]]="","",IF(Table1[[#This Row],[Readmission Bucket]]="Readmission within 90 days",1,0))</f>
        <v/>
      </c>
      <c r="AG76" s="6" t="str">
        <f>IF(Table1[[#This Row],[Date of Hospital Discharge]]="","",IF(Table1[[#This Row],[Readmission Bucket]]="Readmission Greater than 90 Days",1,0))</f>
        <v/>
      </c>
    </row>
    <row r="77" spans="1:33" x14ac:dyDescent="0.4">
      <c r="A77" s="8">
        <v>69</v>
      </c>
      <c r="F77" s="12"/>
      <c r="H77" s="10"/>
      <c r="I77" s="12"/>
      <c r="M77" s="11"/>
      <c r="N77" s="6" t="str">
        <f>IF(Table1[[#This Row],[Date of Hospital Discharge]]="","",1)</f>
        <v/>
      </c>
      <c r="O77" s="6" t="str">
        <f>IF(Table1[[#This Row],[Date of Hospital Discharge]]="","",IF(Table1[[#This Row],[Unplanned Readmission Date]]="",0,1))</f>
        <v/>
      </c>
      <c r="P77" s="6" t="str">
        <f>IF(Table1[[#This Row],[Readmission]]=1,Table1[[#This Row],[Unplanned Readmission Date]]-Table1[[#This Row],[Date of Hospital Discharge]],"")</f>
        <v/>
      </c>
      <c r="Q77" s="6" t="str">
        <f>IF(P77="","",VLOOKUP(P77,Validation!$F$4:$G$10,2,TRUE))</f>
        <v/>
      </c>
      <c r="R77" s="6" t="str">
        <f>IF(Table1[[#This Row],[Date of Hospital Discharge]]="","",TEXT(Table1[[#This Row],[Date of Hospital Discharge]],"mmmm"))</f>
        <v/>
      </c>
      <c r="S77" s="6" t="str">
        <f>IF(Table1[[#This Row],[Date of Hospital Discharge]]="","",IF(Table1[[#This Row],[Days Between Admissions]]&lt;=7,1,0))</f>
        <v/>
      </c>
      <c r="T77" s="6" t="str">
        <f>IF(Table1[[#This Row],[Date of Hospital Discharge]]="","",IF(Table1[[#This Row],[Days Between Admissions]]&lt;=14,1,0))</f>
        <v/>
      </c>
      <c r="U77" s="6" t="str">
        <f>IF(Table1[[#This Row],[Date of Hospital Discharge]]="","",IF(Table1[[#This Row],[Days Between Admissions]]&lt;=30,1,0))</f>
        <v/>
      </c>
      <c r="V77" s="6" t="str">
        <f>IF(Table1[[#This Row],[Date of Hospital Discharge]]="","",IF(Table1[[#This Row],[Days Between Admissions]]&lt;=60,1,0))</f>
        <v/>
      </c>
      <c r="W77" s="6" t="str">
        <f>IF(Table1[[#This Row],[Date of Hospital Discharge]]="","",IF(Table1[[#This Row],[Days Between Admissions]]&lt;=90,1,0))</f>
        <v/>
      </c>
      <c r="X77" s="6" t="str">
        <f>IF(Table1[[#This Row],[Date of Hospital Discharge]]="","",IF(Table1[[#This Row],[Days Between Admissions]]="",0,IF(Table1[[#This Row],[Days Between Admissions]]&gt;90,1,0)))</f>
        <v/>
      </c>
      <c r="Y77" s="6" t="str">
        <f>IF(Table1[[#This Row],[Date of Hospital Discharge]]="","",SUM(Table1[Discharge]))</f>
        <v/>
      </c>
      <c r="Z77" s="6" t="str">
        <f>IF(Table1[[#This Row],[Date of Hospital Discharge]]="","",SUM(Table1[Readmission]))</f>
        <v/>
      </c>
      <c r="AA77" s="6" t="str">
        <f>IF(Table1[[#This Row],[Date of Hospital Discharge]]="","",VLOOKUP(Table1[[#This Row],[Discharge Month]],$AI$9:$AJ$20,2,FALSE))</f>
        <v/>
      </c>
      <c r="AB77" s="6" t="str">
        <f>IF(Table1[[#This Row],[Date of Hospital Discharge]]="","",IF(Table1[[#This Row],[Readmission Bucket]]="Readmission within 7 days",1,0))</f>
        <v/>
      </c>
      <c r="AC77" s="6" t="str">
        <f>IF(Table1[[#This Row],[Date of Hospital Discharge]]="","",IF(Table1[[#This Row],[Readmission Bucket]]="Readmission within 14 days",1,0))</f>
        <v/>
      </c>
      <c r="AD77" s="6" t="str">
        <f>IF(Table1[[#This Row],[Date of Hospital Discharge]]="","",IF(Table1[[#This Row],[Readmission Bucket]]="Readmission within 30 days",1,0))</f>
        <v/>
      </c>
      <c r="AE77" s="6" t="str">
        <f>IF(Table1[[#This Row],[Date of Hospital Discharge]]="","",IF(Table1[[#This Row],[Readmission Bucket]]="Readmission within 60 days",1,0))</f>
        <v/>
      </c>
      <c r="AF77" s="6" t="str">
        <f>IF(Table1[[#This Row],[Date of Hospital Discharge]]="","",IF(Table1[[#This Row],[Readmission Bucket]]="Readmission within 90 days",1,0))</f>
        <v/>
      </c>
      <c r="AG77" s="6" t="str">
        <f>IF(Table1[[#This Row],[Date of Hospital Discharge]]="","",IF(Table1[[#This Row],[Readmission Bucket]]="Readmission Greater than 90 Days",1,0))</f>
        <v/>
      </c>
    </row>
    <row r="78" spans="1:33" x14ac:dyDescent="0.4">
      <c r="A78" s="8">
        <v>70</v>
      </c>
      <c r="F78" s="12"/>
      <c r="H78" s="10"/>
      <c r="I78" s="12"/>
      <c r="M78" s="11"/>
      <c r="N78" s="6" t="str">
        <f>IF(Table1[[#This Row],[Date of Hospital Discharge]]="","",1)</f>
        <v/>
      </c>
      <c r="O78" s="6" t="str">
        <f>IF(Table1[[#This Row],[Date of Hospital Discharge]]="","",IF(Table1[[#This Row],[Unplanned Readmission Date]]="",0,1))</f>
        <v/>
      </c>
      <c r="P78" s="6" t="str">
        <f>IF(Table1[[#This Row],[Readmission]]=1,Table1[[#This Row],[Unplanned Readmission Date]]-Table1[[#This Row],[Date of Hospital Discharge]],"")</f>
        <v/>
      </c>
      <c r="Q78" s="6" t="str">
        <f>IF(P78="","",VLOOKUP(P78,Validation!$F$4:$G$10,2,TRUE))</f>
        <v/>
      </c>
      <c r="R78" s="6" t="str">
        <f>IF(Table1[[#This Row],[Date of Hospital Discharge]]="","",TEXT(Table1[[#This Row],[Date of Hospital Discharge]],"mmmm"))</f>
        <v/>
      </c>
      <c r="S78" s="6" t="str">
        <f>IF(Table1[[#This Row],[Date of Hospital Discharge]]="","",IF(Table1[[#This Row],[Days Between Admissions]]&lt;=7,1,0))</f>
        <v/>
      </c>
      <c r="T78" s="6" t="str">
        <f>IF(Table1[[#This Row],[Date of Hospital Discharge]]="","",IF(Table1[[#This Row],[Days Between Admissions]]&lt;=14,1,0))</f>
        <v/>
      </c>
      <c r="U78" s="6" t="str">
        <f>IF(Table1[[#This Row],[Date of Hospital Discharge]]="","",IF(Table1[[#This Row],[Days Between Admissions]]&lt;=30,1,0))</f>
        <v/>
      </c>
      <c r="V78" s="6" t="str">
        <f>IF(Table1[[#This Row],[Date of Hospital Discharge]]="","",IF(Table1[[#This Row],[Days Between Admissions]]&lt;=60,1,0))</f>
        <v/>
      </c>
      <c r="W78" s="6" t="str">
        <f>IF(Table1[[#This Row],[Date of Hospital Discharge]]="","",IF(Table1[[#This Row],[Days Between Admissions]]&lt;=90,1,0))</f>
        <v/>
      </c>
      <c r="X78" s="6" t="str">
        <f>IF(Table1[[#This Row],[Date of Hospital Discharge]]="","",IF(Table1[[#This Row],[Days Between Admissions]]="",0,IF(Table1[[#This Row],[Days Between Admissions]]&gt;90,1,0)))</f>
        <v/>
      </c>
      <c r="Y78" s="6" t="str">
        <f>IF(Table1[[#This Row],[Date of Hospital Discharge]]="","",SUM(Table1[Discharge]))</f>
        <v/>
      </c>
      <c r="Z78" s="6" t="str">
        <f>IF(Table1[[#This Row],[Date of Hospital Discharge]]="","",SUM(Table1[Readmission]))</f>
        <v/>
      </c>
      <c r="AA78" s="6" t="str">
        <f>IF(Table1[[#This Row],[Date of Hospital Discharge]]="","",VLOOKUP(Table1[[#This Row],[Discharge Month]],$AI$9:$AJ$20,2,FALSE))</f>
        <v/>
      </c>
      <c r="AB78" s="6" t="str">
        <f>IF(Table1[[#This Row],[Date of Hospital Discharge]]="","",IF(Table1[[#This Row],[Readmission Bucket]]="Readmission within 7 days",1,0))</f>
        <v/>
      </c>
      <c r="AC78" s="6" t="str">
        <f>IF(Table1[[#This Row],[Date of Hospital Discharge]]="","",IF(Table1[[#This Row],[Readmission Bucket]]="Readmission within 14 days",1,0))</f>
        <v/>
      </c>
      <c r="AD78" s="6" t="str">
        <f>IF(Table1[[#This Row],[Date of Hospital Discharge]]="","",IF(Table1[[#This Row],[Readmission Bucket]]="Readmission within 30 days",1,0))</f>
        <v/>
      </c>
      <c r="AE78" s="6" t="str">
        <f>IF(Table1[[#This Row],[Date of Hospital Discharge]]="","",IF(Table1[[#This Row],[Readmission Bucket]]="Readmission within 60 days",1,0))</f>
        <v/>
      </c>
      <c r="AF78" s="6" t="str">
        <f>IF(Table1[[#This Row],[Date of Hospital Discharge]]="","",IF(Table1[[#This Row],[Readmission Bucket]]="Readmission within 90 days",1,0))</f>
        <v/>
      </c>
      <c r="AG78" s="6" t="str">
        <f>IF(Table1[[#This Row],[Date of Hospital Discharge]]="","",IF(Table1[[#This Row],[Readmission Bucket]]="Readmission Greater than 90 Days",1,0))</f>
        <v/>
      </c>
    </row>
    <row r="79" spans="1:33" x14ac:dyDescent="0.4">
      <c r="A79" s="8">
        <v>71</v>
      </c>
      <c r="F79" s="12"/>
      <c r="H79" s="10"/>
      <c r="I79" s="12"/>
      <c r="M79" s="11"/>
      <c r="N79" s="6" t="str">
        <f>IF(Table1[[#This Row],[Date of Hospital Discharge]]="","",1)</f>
        <v/>
      </c>
      <c r="O79" s="6" t="str">
        <f>IF(Table1[[#This Row],[Date of Hospital Discharge]]="","",IF(Table1[[#This Row],[Unplanned Readmission Date]]="",0,1))</f>
        <v/>
      </c>
      <c r="P79" s="6" t="str">
        <f>IF(Table1[[#This Row],[Readmission]]=1,Table1[[#This Row],[Unplanned Readmission Date]]-Table1[[#This Row],[Date of Hospital Discharge]],"")</f>
        <v/>
      </c>
      <c r="Q79" s="6" t="str">
        <f>IF(P79="","",VLOOKUP(P79,Validation!$F$4:$G$10,2,TRUE))</f>
        <v/>
      </c>
      <c r="R79" s="6" t="str">
        <f>IF(Table1[[#This Row],[Date of Hospital Discharge]]="","",TEXT(Table1[[#This Row],[Date of Hospital Discharge]],"mmmm"))</f>
        <v/>
      </c>
      <c r="S79" s="6" t="str">
        <f>IF(Table1[[#This Row],[Date of Hospital Discharge]]="","",IF(Table1[[#This Row],[Days Between Admissions]]&lt;=7,1,0))</f>
        <v/>
      </c>
      <c r="T79" s="6" t="str">
        <f>IF(Table1[[#This Row],[Date of Hospital Discharge]]="","",IF(Table1[[#This Row],[Days Between Admissions]]&lt;=14,1,0))</f>
        <v/>
      </c>
      <c r="U79" s="6" t="str">
        <f>IF(Table1[[#This Row],[Date of Hospital Discharge]]="","",IF(Table1[[#This Row],[Days Between Admissions]]&lt;=30,1,0))</f>
        <v/>
      </c>
      <c r="V79" s="6" t="str">
        <f>IF(Table1[[#This Row],[Date of Hospital Discharge]]="","",IF(Table1[[#This Row],[Days Between Admissions]]&lt;=60,1,0))</f>
        <v/>
      </c>
      <c r="W79" s="6" t="str">
        <f>IF(Table1[[#This Row],[Date of Hospital Discharge]]="","",IF(Table1[[#This Row],[Days Between Admissions]]&lt;=90,1,0))</f>
        <v/>
      </c>
      <c r="X79" s="6" t="str">
        <f>IF(Table1[[#This Row],[Date of Hospital Discharge]]="","",IF(Table1[[#This Row],[Days Between Admissions]]="",0,IF(Table1[[#This Row],[Days Between Admissions]]&gt;90,1,0)))</f>
        <v/>
      </c>
      <c r="Y79" s="6" t="str">
        <f>IF(Table1[[#This Row],[Date of Hospital Discharge]]="","",SUM(Table1[Discharge]))</f>
        <v/>
      </c>
      <c r="Z79" s="6" t="str">
        <f>IF(Table1[[#This Row],[Date of Hospital Discharge]]="","",SUM(Table1[Readmission]))</f>
        <v/>
      </c>
      <c r="AA79" s="6" t="str">
        <f>IF(Table1[[#This Row],[Date of Hospital Discharge]]="","",VLOOKUP(Table1[[#This Row],[Discharge Month]],$AI$9:$AJ$20,2,FALSE))</f>
        <v/>
      </c>
      <c r="AB79" s="6" t="str">
        <f>IF(Table1[[#This Row],[Date of Hospital Discharge]]="","",IF(Table1[[#This Row],[Readmission Bucket]]="Readmission within 7 days",1,0))</f>
        <v/>
      </c>
      <c r="AC79" s="6" t="str">
        <f>IF(Table1[[#This Row],[Date of Hospital Discharge]]="","",IF(Table1[[#This Row],[Readmission Bucket]]="Readmission within 14 days",1,0))</f>
        <v/>
      </c>
      <c r="AD79" s="6" t="str">
        <f>IF(Table1[[#This Row],[Date of Hospital Discharge]]="","",IF(Table1[[#This Row],[Readmission Bucket]]="Readmission within 30 days",1,0))</f>
        <v/>
      </c>
      <c r="AE79" s="6" t="str">
        <f>IF(Table1[[#This Row],[Date of Hospital Discharge]]="","",IF(Table1[[#This Row],[Readmission Bucket]]="Readmission within 60 days",1,0))</f>
        <v/>
      </c>
      <c r="AF79" s="6" t="str">
        <f>IF(Table1[[#This Row],[Date of Hospital Discharge]]="","",IF(Table1[[#This Row],[Readmission Bucket]]="Readmission within 90 days",1,0))</f>
        <v/>
      </c>
      <c r="AG79" s="6" t="str">
        <f>IF(Table1[[#This Row],[Date of Hospital Discharge]]="","",IF(Table1[[#This Row],[Readmission Bucket]]="Readmission Greater than 90 Days",1,0))</f>
        <v/>
      </c>
    </row>
    <row r="80" spans="1:33" x14ac:dyDescent="0.4">
      <c r="A80" s="8">
        <v>72</v>
      </c>
      <c r="F80" s="12"/>
      <c r="H80" s="10"/>
      <c r="I80" s="12"/>
      <c r="M80" s="11"/>
      <c r="N80" s="6" t="str">
        <f>IF(Table1[[#This Row],[Date of Hospital Discharge]]="","",1)</f>
        <v/>
      </c>
      <c r="O80" s="6" t="str">
        <f>IF(Table1[[#This Row],[Date of Hospital Discharge]]="","",IF(Table1[[#This Row],[Unplanned Readmission Date]]="",0,1))</f>
        <v/>
      </c>
      <c r="P80" s="6" t="str">
        <f>IF(Table1[[#This Row],[Readmission]]=1,Table1[[#This Row],[Unplanned Readmission Date]]-Table1[[#This Row],[Date of Hospital Discharge]],"")</f>
        <v/>
      </c>
      <c r="Q80" s="6" t="str">
        <f>IF(P80="","",VLOOKUP(P80,Validation!$F$4:$G$10,2,TRUE))</f>
        <v/>
      </c>
      <c r="R80" s="6" t="str">
        <f>IF(Table1[[#This Row],[Date of Hospital Discharge]]="","",TEXT(Table1[[#This Row],[Date of Hospital Discharge]],"mmmm"))</f>
        <v/>
      </c>
      <c r="S80" s="6" t="str">
        <f>IF(Table1[[#This Row],[Date of Hospital Discharge]]="","",IF(Table1[[#This Row],[Days Between Admissions]]&lt;=7,1,0))</f>
        <v/>
      </c>
      <c r="T80" s="6" t="str">
        <f>IF(Table1[[#This Row],[Date of Hospital Discharge]]="","",IF(Table1[[#This Row],[Days Between Admissions]]&lt;=14,1,0))</f>
        <v/>
      </c>
      <c r="U80" s="6" t="str">
        <f>IF(Table1[[#This Row],[Date of Hospital Discharge]]="","",IF(Table1[[#This Row],[Days Between Admissions]]&lt;=30,1,0))</f>
        <v/>
      </c>
      <c r="V80" s="6" t="str">
        <f>IF(Table1[[#This Row],[Date of Hospital Discharge]]="","",IF(Table1[[#This Row],[Days Between Admissions]]&lt;=60,1,0))</f>
        <v/>
      </c>
      <c r="W80" s="6" t="str">
        <f>IF(Table1[[#This Row],[Date of Hospital Discharge]]="","",IF(Table1[[#This Row],[Days Between Admissions]]&lt;=90,1,0))</f>
        <v/>
      </c>
      <c r="X80" s="6" t="str">
        <f>IF(Table1[[#This Row],[Date of Hospital Discharge]]="","",IF(Table1[[#This Row],[Days Between Admissions]]="",0,IF(Table1[[#This Row],[Days Between Admissions]]&gt;90,1,0)))</f>
        <v/>
      </c>
      <c r="Y80" s="6" t="str">
        <f>IF(Table1[[#This Row],[Date of Hospital Discharge]]="","",SUM(Table1[Discharge]))</f>
        <v/>
      </c>
      <c r="Z80" s="6" t="str">
        <f>IF(Table1[[#This Row],[Date of Hospital Discharge]]="","",SUM(Table1[Readmission]))</f>
        <v/>
      </c>
      <c r="AA80" s="6" t="str">
        <f>IF(Table1[[#This Row],[Date of Hospital Discharge]]="","",VLOOKUP(Table1[[#This Row],[Discharge Month]],$AI$9:$AJ$20,2,FALSE))</f>
        <v/>
      </c>
      <c r="AB80" s="6" t="str">
        <f>IF(Table1[[#This Row],[Date of Hospital Discharge]]="","",IF(Table1[[#This Row],[Readmission Bucket]]="Readmission within 7 days",1,0))</f>
        <v/>
      </c>
      <c r="AC80" s="6" t="str">
        <f>IF(Table1[[#This Row],[Date of Hospital Discharge]]="","",IF(Table1[[#This Row],[Readmission Bucket]]="Readmission within 14 days",1,0))</f>
        <v/>
      </c>
      <c r="AD80" s="6" t="str">
        <f>IF(Table1[[#This Row],[Date of Hospital Discharge]]="","",IF(Table1[[#This Row],[Readmission Bucket]]="Readmission within 30 days",1,0))</f>
        <v/>
      </c>
      <c r="AE80" s="6" t="str">
        <f>IF(Table1[[#This Row],[Date of Hospital Discharge]]="","",IF(Table1[[#This Row],[Readmission Bucket]]="Readmission within 60 days",1,0))</f>
        <v/>
      </c>
      <c r="AF80" s="6" t="str">
        <f>IF(Table1[[#This Row],[Date of Hospital Discharge]]="","",IF(Table1[[#This Row],[Readmission Bucket]]="Readmission within 90 days",1,0))</f>
        <v/>
      </c>
      <c r="AG80" s="6" t="str">
        <f>IF(Table1[[#This Row],[Date of Hospital Discharge]]="","",IF(Table1[[#This Row],[Readmission Bucket]]="Readmission Greater than 90 Days",1,0))</f>
        <v/>
      </c>
    </row>
    <row r="81" spans="1:33" x14ac:dyDescent="0.4">
      <c r="A81" s="8">
        <v>73</v>
      </c>
      <c r="F81" s="12"/>
      <c r="H81" s="10"/>
      <c r="I81" s="12"/>
      <c r="M81" s="11"/>
      <c r="N81" s="6" t="str">
        <f>IF(Table1[[#This Row],[Date of Hospital Discharge]]="","",1)</f>
        <v/>
      </c>
      <c r="O81" s="6" t="str">
        <f>IF(Table1[[#This Row],[Date of Hospital Discharge]]="","",IF(Table1[[#This Row],[Unplanned Readmission Date]]="",0,1))</f>
        <v/>
      </c>
      <c r="P81" s="6" t="str">
        <f>IF(Table1[[#This Row],[Readmission]]=1,Table1[[#This Row],[Unplanned Readmission Date]]-Table1[[#This Row],[Date of Hospital Discharge]],"")</f>
        <v/>
      </c>
      <c r="Q81" s="6" t="str">
        <f>IF(P81="","",VLOOKUP(P81,Validation!$F$4:$G$10,2,TRUE))</f>
        <v/>
      </c>
      <c r="R81" s="6" t="str">
        <f>IF(Table1[[#This Row],[Date of Hospital Discharge]]="","",TEXT(Table1[[#This Row],[Date of Hospital Discharge]],"mmmm"))</f>
        <v/>
      </c>
      <c r="S81" s="6" t="str">
        <f>IF(Table1[[#This Row],[Date of Hospital Discharge]]="","",IF(Table1[[#This Row],[Days Between Admissions]]&lt;=7,1,0))</f>
        <v/>
      </c>
      <c r="T81" s="6" t="str">
        <f>IF(Table1[[#This Row],[Date of Hospital Discharge]]="","",IF(Table1[[#This Row],[Days Between Admissions]]&lt;=14,1,0))</f>
        <v/>
      </c>
      <c r="U81" s="6" t="str">
        <f>IF(Table1[[#This Row],[Date of Hospital Discharge]]="","",IF(Table1[[#This Row],[Days Between Admissions]]&lt;=30,1,0))</f>
        <v/>
      </c>
      <c r="V81" s="6" t="str">
        <f>IF(Table1[[#This Row],[Date of Hospital Discharge]]="","",IF(Table1[[#This Row],[Days Between Admissions]]&lt;=60,1,0))</f>
        <v/>
      </c>
      <c r="W81" s="6" t="str">
        <f>IF(Table1[[#This Row],[Date of Hospital Discharge]]="","",IF(Table1[[#This Row],[Days Between Admissions]]&lt;=90,1,0))</f>
        <v/>
      </c>
      <c r="X81" s="6" t="str">
        <f>IF(Table1[[#This Row],[Date of Hospital Discharge]]="","",IF(Table1[[#This Row],[Days Between Admissions]]="",0,IF(Table1[[#This Row],[Days Between Admissions]]&gt;90,1,0)))</f>
        <v/>
      </c>
      <c r="Y81" s="6" t="str">
        <f>IF(Table1[[#This Row],[Date of Hospital Discharge]]="","",SUM(Table1[Discharge]))</f>
        <v/>
      </c>
      <c r="Z81" s="6" t="str">
        <f>IF(Table1[[#This Row],[Date of Hospital Discharge]]="","",SUM(Table1[Readmission]))</f>
        <v/>
      </c>
      <c r="AA81" s="6" t="str">
        <f>IF(Table1[[#This Row],[Date of Hospital Discharge]]="","",VLOOKUP(Table1[[#This Row],[Discharge Month]],$AI$9:$AJ$20,2,FALSE))</f>
        <v/>
      </c>
      <c r="AB81" s="6" t="str">
        <f>IF(Table1[[#This Row],[Date of Hospital Discharge]]="","",IF(Table1[[#This Row],[Readmission Bucket]]="Readmission within 7 days",1,0))</f>
        <v/>
      </c>
      <c r="AC81" s="6" t="str">
        <f>IF(Table1[[#This Row],[Date of Hospital Discharge]]="","",IF(Table1[[#This Row],[Readmission Bucket]]="Readmission within 14 days",1,0))</f>
        <v/>
      </c>
      <c r="AD81" s="6" t="str">
        <f>IF(Table1[[#This Row],[Date of Hospital Discharge]]="","",IF(Table1[[#This Row],[Readmission Bucket]]="Readmission within 30 days",1,0))</f>
        <v/>
      </c>
      <c r="AE81" s="6" t="str">
        <f>IF(Table1[[#This Row],[Date of Hospital Discharge]]="","",IF(Table1[[#This Row],[Readmission Bucket]]="Readmission within 60 days",1,0))</f>
        <v/>
      </c>
      <c r="AF81" s="6" t="str">
        <f>IF(Table1[[#This Row],[Date of Hospital Discharge]]="","",IF(Table1[[#This Row],[Readmission Bucket]]="Readmission within 90 days",1,0))</f>
        <v/>
      </c>
      <c r="AG81" s="6" t="str">
        <f>IF(Table1[[#This Row],[Date of Hospital Discharge]]="","",IF(Table1[[#This Row],[Readmission Bucket]]="Readmission Greater than 90 Days",1,0))</f>
        <v/>
      </c>
    </row>
    <row r="82" spans="1:33" x14ac:dyDescent="0.4">
      <c r="A82" s="8">
        <v>74</v>
      </c>
      <c r="F82" s="12"/>
      <c r="H82" s="10"/>
      <c r="I82" s="12"/>
      <c r="M82" s="11"/>
      <c r="N82" s="6" t="str">
        <f>IF(Table1[[#This Row],[Date of Hospital Discharge]]="","",1)</f>
        <v/>
      </c>
      <c r="O82" s="6" t="str">
        <f>IF(Table1[[#This Row],[Date of Hospital Discharge]]="","",IF(Table1[[#This Row],[Unplanned Readmission Date]]="",0,1))</f>
        <v/>
      </c>
      <c r="P82" s="6" t="str">
        <f>IF(Table1[[#This Row],[Readmission]]=1,Table1[[#This Row],[Unplanned Readmission Date]]-Table1[[#This Row],[Date of Hospital Discharge]],"")</f>
        <v/>
      </c>
      <c r="Q82" s="6" t="str">
        <f>IF(P82="","",VLOOKUP(P82,Validation!$F$4:$G$10,2,TRUE))</f>
        <v/>
      </c>
      <c r="R82" s="6" t="str">
        <f>IF(Table1[[#This Row],[Date of Hospital Discharge]]="","",TEXT(Table1[[#This Row],[Date of Hospital Discharge]],"mmmm"))</f>
        <v/>
      </c>
      <c r="S82" s="6" t="str">
        <f>IF(Table1[[#This Row],[Date of Hospital Discharge]]="","",IF(Table1[[#This Row],[Days Between Admissions]]&lt;=7,1,0))</f>
        <v/>
      </c>
      <c r="T82" s="6" t="str">
        <f>IF(Table1[[#This Row],[Date of Hospital Discharge]]="","",IF(Table1[[#This Row],[Days Between Admissions]]&lt;=14,1,0))</f>
        <v/>
      </c>
      <c r="U82" s="6" t="str">
        <f>IF(Table1[[#This Row],[Date of Hospital Discharge]]="","",IF(Table1[[#This Row],[Days Between Admissions]]&lt;=30,1,0))</f>
        <v/>
      </c>
      <c r="V82" s="6" t="str">
        <f>IF(Table1[[#This Row],[Date of Hospital Discharge]]="","",IF(Table1[[#This Row],[Days Between Admissions]]&lt;=60,1,0))</f>
        <v/>
      </c>
      <c r="W82" s="6" t="str">
        <f>IF(Table1[[#This Row],[Date of Hospital Discharge]]="","",IF(Table1[[#This Row],[Days Between Admissions]]&lt;=90,1,0))</f>
        <v/>
      </c>
      <c r="X82" s="6" t="str">
        <f>IF(Table1[[#This Row],[Date of Hospital Discharge]]="","",IF(Table1[[#This Row],[Days Between Admissions]]="",0,IF(Table1[[#This Row],[Days Between Admissions]]&gt;90,1,0)))</f>
        <v/>
      </c>
      <c r="Y82" s="6" t="str">
        <f>IF(Table1[[#This Row],[Date of Hospital Discharge]]="","",SUM(Table1[Discharge]))</f>
        <v/>
      </c>
      <c r="Z82" s="6" t="str">
        <f>IF(Table1[[#This Row],[Date of Hospital Discharge]]="","",SUM(Table1[Readmission]))</f>
        <v/>
      </c>
      <c r="AA82" s="6" t="str">
        <f>IF(Table1[[#This Row],[Date of Hospital Discharge]]="","",VLOOKUP(Table1[[#This Row],[Discharge Month]],$AI$9:$AJ$20,2,FALSE))</f>
        <v/>
      </c>
      <c r="AB82" s="6" t="str">
        <f>IF(Table1[[#This Row],[Date of Hospital Discharge]]="","",IF(Table1[[#This Row],[Readmission Bucket]]="Readmission within 7 days",1,0))</f>
        <v/>
      </c>
      <c r="AC82" s="6" t="str">
        <f>IF(Table1[[#This Row],[Date of Hospital Discharge]]="","",IF(Table1[[#This Row],[Readmission Bucket]]="Readmission within 14 days",1,0))</f>
        <v/>
      </c>
      <c r="AD82" s="6" t="str">
        <f>IF(Table1[[#This Row],[Date of Hospital Discharge]]="","",IF(Table1[[#This Row],[Readmission Bucket]]="Readmission within 30 days",1,0))</f>
        <v/>
      </c>
      <c r="AE82" s="6" t="str">
        <f>IF(Table1[[#This Row],[Date of Hospital Discharge]]="","",IF(Table1[[#This Row],[Readmission Bucket]]="Readmission within 60 days",1,0))</f>
        <v/>
      </c>
      <c r="AF82" s="6" t="str">
        <f>IF(Table1[[#This Row],[Date of Hospital Discharge]]="","",IF(Table1[[#This Row],[Readmission Bucket]]="Readmission within 90 days",1,0))</f>
        <v/>
      </c>
      <c r="AG82" s="6" t="str">
        <f>IF(Table1[[#This Row],[Date of Hospital Discharge]]="","",IF(Table1[[#This Row],[Readmission Bucket]]="Readmission Greater than 90 Days",1,0))</f>
        <v/>
      </c>
    </row>
    <row r="83" spans="1:33" x14ac:dyDescent="0.4">
      <c r="A83" s="8">
        <v>75</v>
      </c>
      <c r="F83" s="12"/>
      <c r="H83" s="10"/>
      <c r="I83" s="12"/>
      <c r="M83" s="11"/>
      <c r="N83" s="6" t="str">
        <f>IF(Table1[[#This Row],[Date of Hospital Discharge]]="","",1)</f>
        <v/>
      </c>
      <c r="O83" s="6" t="str">
        <f>IF(Table1[[#This Row],[Date of Hospital Discharge]]="","",IF(Table1[[#This Row],[Unplanned Readmission Date]]="",0,1))</f>
        <v/>
      </c>
      <c r="P83" s="6" t="str">
        <f>IF(Table1[[#This Row],[Readmission]]=1,Table1[[#This Row],[Unplanned Readmission Date]]-Table1[[#This Row],[Date of Hospital Discharge]],"")</f>
        <v/>
      </c>
      <c r="Q83" s="6" t="str">
        <f>IF(P83="","",VLOOKUP(P83,Validation!$F$4:$G$10,2,TRUE))</f>
        <v/>
      </c>
      <c r="R83" s="6" t="str">
        <f>IF(Table1[[#This Row],[Date of Hospital Discharge]]="","",TEXT(Table1[[#This Row],[Date of Hospital Discharge]],"mmmm"))</f>
        <v/>
      </c>
      <c r="S83" s="6" t="str">
        <f>IF(Table1[[#This Row],[Date of Hospital Discharge]]="","",IF(Table1[[#This Row],[Days Between Admissions]]&lt;=7,1,0))</f>
        <v/>
      </c>
      <c r="T83" s="6" t="str">
        <f>IF(Table1[[#This Row],[Date of Hospital Discharge]]="","",IF(Table1[[#This Row],[Days Between Admissions]]&lt;=14,1,0))</f>
        <v/>
      </c>
      <c r="U83" s="6" t="str">
        <f>IF(Table1[[#This Row],[Date of Hospital Discharge]]="","",IF(Table1[[#This Row],[Days Between Admissions]]&lt;=30,1,0))</f>
        <v/>
      </c>
      <c r="V83" s="6" t="str">
        <f>IF(Table1[[#This Row],[Date of Hospital Discharge]]="","",IF(Table1[[#This Row],[Days Between Admissions]]&lt;=60,1,0))</f>
        <v/>
      </c>
      <c r="W83" s="6" t="str">
        <f>IF(Table1[[#This Row],[Date of Hospital Discharge]]="","",IF(Table1[[#This Row],[Days Between Admissions]]&lt;=90,1,0))</f>
        <v/>
      </c>
      <c r="X83" s="6" t="str">
        <f>IF(Table1[[#This Row],[Date of Hospital Discharge]]="","",IF(Table1[[#This Row],[Days Between Admissions]]="",0,IF(Table1[[#This Row],[Days Between Admissions]]&gt;90,1,0)))</f>
        <v/>
      </c>
      <c r="Y83" s="6" t="str">
        <f>IF(Table1[[#This Row],[Date of Hospital Discharge]]="","",SUM(Table1[Discharge]))</f>
        <v/>
      </c>
      <c r="Z83" s="6" t="str">
        <f>IF(Table1[[#This Row],[Date of Hospital Discharge]]="","",SUM(Table1[Readmission]))</f>
        <v/>
      </c>
      <c r="AA83" s="6" t="str">
        <f>IF(Table1[[#This Row],[Date of Hospital Discharge]]="","",VLOOKUP(Table1[[#This Row],[Discharge Month]],$AI$9:$AJ$20,2,FALSE))</f>
        <v/>
      </c>
      <c r="AB83" s="6" t="str">
        <f>IF(Table1[[#This Row],[Date of Hospital Discharge]]="","",IF(Table1[[#This Row],[Readmission Bucket]]="Readmission within 7 days",1,0))</f>
        <v/>
      </c>
      <c r="AC83" s="6" t="str">
        <f>IF(Table1[[#This Row],[Date of Hospital Discharge]]="","",IF(Table1[[#This Row],[Readmission Bucket]]="Readmission within 14 days",1,0))</f>
        <v/>
      </c>
      <c r="AD83" s="6" t="str">
        <f>IF(Table1[[#This Row],[Date of Hospital Discharge]]="","",IF(Table1[[#This Row],[Readmission Bucket]]="Readmission within 30 days",1,0))</f>
        <v/>
      </c>
      <c r="AE83" s="6" t="str">
        <f>IF(Table1[[#This Row],[Date of Hospital Discharge]]="","",IF(Table1[[#This Row],[Readmission Bucket]]="Readmission within 60 days",1,0))</f>
        <v/>
      </c>
      <c r="AF83" s="6" t="str">
        <f>IF(Table1[[#This Row],[Date of Hospital Discharge]]="","",IF(Table1[[#This Row],[Readmission Bucket]]="Readmission within 90 days",1,0))</f>
        <v/>
      </c>
      <c r="AG83" s="6" t="str">
        <f>IF(Table1[[#This Row],[Date of Hospital Discharge]]="","",IF(Table1[[#This Row],[Readmission Bucket]]="Readmission Greater than 90 Days",1,0))</f>
        <v/>
      </c>
    </row>
    <row r="84" spans="1:33" x14ac:dyDescent="0.4">
      <c r="A84" s="8">
        <v>76</v>
      </c>
      <c r="F84" s="12"/>
      <c r="H84" s="10"/>
      <c r="I84" s="12"/>
      <c r="M84" s="11"/>
      <c r="N84" s="6" t="str">
        <f>IF(Table1[[#This Row],[Date of Hospital Discharge]]="","",1)</f>
        <v/>
      </c>
      <c r="O84" s="6" t="str">
        <f>IF(Table1[[#This Row],[Date of Hospital Discharge]]="","",IF(Table1[[#This Row],[Unplanned Readmission Date]]="",0,1))</f>
        <v/>
      </c>
      <c r="P84" s="6" t="str">
        <f>IF(Table1[[#This Row],[Readmission]]=1,Table1[[#This Row],[Unplanned Readmission Date]]-Table1[[#This Row],[Date of Hospital Discharge]],"")</f>
        <v/>
      </c>
      <c r="Q84" s="6" t="str">
        <f>IF(P84="","",VLOOKUP(P84,Validation!$F$4:$G$10,2,TRUE))</f>
        <v/>
      </c>
      <c r="R84" s="6" t="str">
        <f>IF(Table1[[#This Row],[Date of Hospital Discharge]]="","",TEXT(Table1[[#This Row],[Date of Hospital Discharge]],"mmmm"))</f>
        <v/>
      </c>
      <c r="S84" s="6" t="str">
        <f>IF(Table1[[#This Row],[Date of Hospital Discharge]]="","",IF(Table1[[#This Row],[Days Between Admissions]]&lt;=7,1,0))</f>
        <v/>
      </c>
      <c r="T84" s="6" t="str">
        <f>IF(Table1[[#This Row],[Date of Hospital Discharge]]="","",IF(Table1[[#This Row],[Days Between Admissions]]&lt;=14,1,0))</f>
        <v/>
      </c>
      <c r="U84" s="6" t="str">
        <f>IF(Table1[[#This Row],[Date of Hospital Discharge]]="","",IF(Table1[[#This Row],[Days Between Admissions]]&lt;=30,1,0))</f>
        <v/>
      </c>
      <c r="V84" s="6" t="str">
        <f>IF(Table1[[#This Row],[Date of Hospital Discharge]]="","",IF(Table1[[#This Row],[Days Between Admissions]]&lt;=60,1,0))</f>
        <v/>
      </c>
      <c r="W84" s="6" t="str">
        <f>IF(Table1[[#This Row],[Date of Hospital Discharge]]="","",IF(Table1[[#This Row],[Days Between Admissions]]&lt;=90,1,0))</f>
        <v/>
      </c>
      <c r="X84" s="6" t="str">
        <f>IF(Table1[[#This Row],[Date of Hospital Discharge]]="","",IF(Table1[[#This Row],[Days Between Admissions]]="",0,IF(Table1[[#This Row],[Days Between Admissions]]&gt;90,1,0)))</f>
        <v/>
      </c>
      <c r="Y84" s="6" t="str">
        <f>IF(Table1[[#This Row],[Date of Hospital Discharge]]="","",SUM(Table1[Discharge]))</f>
        <v/>
      </c>
      <c r="Z84" s="6" t="str">
        <f>IF(Table1[[#This Row],[Date of Hospital Discharge]]="","",SUM(Table1[Readmission]))</f>
        <v/>
      </c>
      <c r="AA84" s="6" t="str">
        <f>IF(Table1[[#This Row],[Date of Hospital Discharge]]="","",VLOOKUP(Table1[[#This Row],[Discharge Month]],$AI$9:$AJ$20,2,FALSE))</f>
        <v/>
      </c>
      <c r="AB84" s="6" t="str">
        <f>IF(Table1[[#This Row],[Date of Hospital Discharge]]="","",IF(Table1[[#This Row],[Readmission Bucket]]="Readmission within 7 days",1,0))</f>
        <v/>
      </c>
      <c r="AC84" s="6" t="str">
        <f>IF(Table1[[#This Row],[Date of Hospital Discharge]]="","",IF(Table1[[#This Row],[Readmission Bucket]]="Readmission within 14 days",1,0))</f>
        <v/>
      </c>
      <c r="AD84" s="6" t="str">
        <f>IF(Table1[[#This Row],[Date of Hospital Discharge]]="","",IF(Table1[[#This Row],[Readmission Bucket]]="Readmission within 30 days",1,0))</f>
        <v/>
      </c>
      <c r="AE84" s="6" t="str">
        <f>IF(Table1[[#This Row],[Date of Hospital Discharge]]="","",IF(Table1[[#This Row],[Readmission Bucket]]="Readmission within 60 days",1,0))</f>
        <v/>
      </c>
      <c r="AF84" s="6" t="str">
        <f>IF(Table1[[#This Row],[Date of Hospital Discharge]]="","",IF(Table1[[#This Row],[Readmission Bucket]]="Readmission within 90 days",1,0))</f>
        <v/>
      </c>
      <c r="AG84" s="6" t="str">
        <f>IF(Table1[[#This Row],[Date of Hospital Discharge]]="","",IF(Table1[[#This Row],[Readmission Bucket]]="Readmission Greater than 90 Days",1,0))</f>
        <v/>
      </c>
    </row>
    <row r="85" spans="1:33" x14ac:dyDescent="0.4">
      <c r="A85" s="8">
        <v>77</v>
      </c>
      <c r="F85" s="12"/>
      <c r="H85" s="10"/>
      <c r="I85" s="12"/>
      <c r="M85" s="11"/>
      <c r="N85" s="6" t="str">
        <f>IF(Table1[[#This Row],[Date of Hospital Discharge]]="","",1)</f>
        <v/>
      </c>
      <c r="O85" s="6" t="str">
        <f>IF(Table1[[#This Row],[Date of Hospital Discharge]]="","",IF(Table1[[#This Row],[Unplanned Readmission Date]]="",0,1))</f>
        <v/>
      </c>
      <c r="P85" s="6" t="str">
        <f>IF(Table1[[#This Row],[Readmission]]=1,Table1[[#This Row],[Unplanned Readmission Date]]-Table1[[#This Row],[Date of Hospital Discharge]],"")</f>
        <v/>
      </c>
      <c r="Q85" s="6" t="str">
        <f>IF(P85="","",VLOOKUP(P85,Validation!$F$4:$G$10,2,TRUE))</f>
        <v/>
      </c>
      <c r="R85" s="6" t="str">
        <f>IF(Table1[[#This Row],[Date of Hospital Discharge]]="","",TEXT(Table1[[#This Row],[Date of Hospital Discharge]],"mmmm"))</f>
        <v/>
      </c>
      <c r="S85" s="6" t="str">
        <f>IF(Table1[[#This Row],[Date of Hospital Discharge]]="","",IF(Table1[[#This Row],[Days Between Admissions]]&lt;=7,1,0))</f>
        <v/>
      </c>
      <c r="T85" s="6" t="str">
        <f>IF(Table1[[#This Row],[Date of Hospital Discharge]]="","",IF(Table1[[#This Row],[Days Between Admissions]]&lt;=14,1,0))</f>
        <v/>
      </c>
      <c r="U85" s="6" t="str">
        <f>IF(Table1[[#This Row],[Date of Hospital Discharge]]="","",IF(Table1[[#This Row],[Days Between Admissions]]&lt;=30,1,0))</f>
        <v/>
      </c>
      <c r="V85" s="6" t="str">
        <f>IF(Table1[[#This Row],[Date of Hospital Discharge]]="","",IF(Table1[[#This Row],[Days Between Admissions]]&lt;=60,1,0))</f>
        <v/>
      </c>
      <c r="W85" s="6" t="str">
        <f>IF(Table1[[#This Row],[Date of Hospital Discharge]]="","",IF(Table1[[#This Row],[Days Between Admissions]]&lt;=90,1,0))</f>
        <v/>
      </c>
      <c r="X85" s="6" t="str">
        <f>IF(Table1[[#This Row],[Date of Hospital Discharge]]="","",IF(Table1[[#This Row],[Days Between Admissions]]="",0,IF(Table1[[#This Row],[Days Between Admissions]]&gt;90,1,0)))</f>
        <v/>
      </c>
      <c r="Y85" s="6" t="str">
        <f>IF(Table1[[#This Row],[Date of Hospital Discharge]]="","",SUM(Table1[Discharge]))</f>
        <v/>
      </c>
      <c r="Z85" s="6" t="str">
        <f>IF(Table1[[#This Row],[Date of Hospital Discharge]]="","",SUM(Table1[Readmission]))</f>
        <v/>
      </c>
      <c r="AA85" s="6" t="str">
        <f>IF(Table1[[#This Row],[Date of Hospital Discharge]]="","",VLOOKUP(Table1[[#This Row],[Discharge Month]],$AI$9:$AJ$20,2,FALSE))</f>
        <v/>
      </c>
      <c r="AB85" s="6" t="str">
        <f>IF(Table1[[#This Row],[Date of Hospital Discharge]]="","",IF(Table1[[#This Row],[Readmission Bucket]]="Readmission within 7 days",1,0))</f>
        <v/>
      </c>
      <c r="AC85" s="6" t="str">
        <f>IF(Table1[[#This Row],[Date of Hospital Discharge]]="","",IF(Table1[[#This Row],[Readmission Bucket]]="Readmission within 14 days",1,0))</f>
        <v/>
      </c>
      <c r="AD85" s="6" t="str">
        <f>IF(Table1[[#This Row],[Date of Hospital Discharge]]="","",IF(Table1[[#This Row],[Readmission Bucket]]="Readmission within 30 days",1,0))</f>
        <v/>
      </c>
      <c r="AE85" s="6" t="str">
        <f>IF(Table1[[#This Row],[Date of Hospital Discharge]]="","",IF(Table1[[#This Row],[Readmission Bucket]]="Readmission within 60 days",1,0))</f>
        <v/>
      </c>
      <c r="AF85" s="6" t="str">
        <f>IF(Table1[[#This Row],[Date of Hospital Discharge]]="","",IF(Table1[[#This Row],[Readmission Bucket]]="Readmission within 90 days",1,0))</f>
        <v/>
      </c>
      <c r="AG85" s="6" t="str">
        <f>IF(Table1[[#This Row],[Date of Hospital Discharge]]="","",IF(Table1[[#This Row],[Readmission Bucket]]="Readmission Greater than 90 Days",1,0))</f>
        <v/>
      </c>
    </row>
    <row r="86" spans="1:33" x14ac:dyDescent="0.4">
      <c r="A86" s="8">
        <v>78</v>
      </c>
      <c r="F86" s="12"/>
      <c r="H86" s="10"/>
      <c r="I86" s="12"/>
      <c r="M86" s="11"/>
      <c r="N86" s="6" t="str">
        <f>IF(Table1[[#This Row],[Date of Hospital Discharge]]="","",1)</f>
        <v/>
      </c>
      <c r="O86" s="6" t="str">
        <f>IF(Table1[[#This Row],[Date of Hospital Discharge]]="","",IF(Table1[[#This Row],[Unplanned Readmission Date]]="",0,1))</f>
        <v/>
      </c>
      <c r="P86" s="6" t="str">
        <f>IF(Table1[[#This Row],[Readmission]]=1,Table1[[#This Row],[Unplanned Readmission Date]]-Table1[[#This Row],[Date of Hospital Discharge]],"")</f>
        <v/>
      </c>
      <c r="Q86" s="6" t="str">
        <f>IF(P86="","",VLOOKUP(P86,Validation!$F$4:$G$10,2,TRUE))</f>
        <v/>
      </c>
      <c r="R86" s="6" t="str">
        <f>IF(Table1[[#This Row],[Date of Hospital Discharge]]="","",TEXT(Table1[[#This Row],[Date of Hospital Discharge]],"mmmm"))</f>
        <v/>
      </c>
      <c r="S86" s="6" t="str">
        <f>IF(Table1[[#This Row],[Date of Hospital Discharge]]="","",IF(Table1[[#This Row],[Days Between Admissions]]&lt;=7,1,0))</f>
        <v/>
      </c>
      <c r="T86" s="6" t="str">
        <f>IF(Table1[[#This Row],[Date of Hospital Discharge]]="","",IF(Table1[[#This Row],[Days Between Admissions]]&lt;=14,1,0))</f>
        <v/>
      </c>
      <c r="U86" s="6" t="str">
        <f>IF(Table1[[#This Row],[Date of Hospital Discharge]]="","",IF(Table1[[#This Row],[Days Between Admissions]]&lt;=30,1,0))</f>
        <v/>
      </c>
      <c r="V86" s="6" t="str">
        <f>IF(Table1[[#This Row],[Date of Hospital Discharge]]="","",IF(Table1[[#This Row],[Days Between Admissions]]&lt;=60,1,0))</f>
        <v/>
      </c>
      <c r="W86" s="6" t="str">
        <f>IF(Table1[[#This Row],[Date of Hospital Discharge]]="","",IF(Table1[[#This Row],[Days Between Admissions]]&lt;=90,1,0))</f>
        <v/>
      </c>
      <c r="X86" s="6" t="str">
        <f>IF(Table1[[#This Row],[Date of Hospital Discharge]]="","",IF(Table1[[#This Row],[Days Between Admissions]]="",0,IF(Table1[[#This Row],[Days Between Admissions]]&gt;90,1,0)))</f>
        <v/>
      </c>
      <c r="Y86" s="6" t="str">
        <f>IF(Table1[[#This Row],[Date of Hospital Discharge]]="","",SUM(Table1[Discharge]))</f>
        <v/>
      </c>
      <c r="Z86" s="6" t="str">
        <f>IF(Table1[[#This Row],[Date of Hospital Discharge]]="","",SUM(Table1[Readmission]))</f>
        <v/>
      </c>
      <c r="AA86" s="6" t="str">
        <f>IF(Table1[[#This Row],[Date of Hospital Discharge]]="","",VLOOKUP(Table1[[#This Row],[Discharge Month]],$AI$9:$AJ$20,2,FALSE))</f>
        <v/>
      </c>
      <c r="AB86" s="6" t="str">
        <f>IF(Table1[[#This Row],[Date of Hospital Discharge]]="","",IF(Table1[[#This Row],[Readmission Bucket]]="Readmission within 7 days",1,0))</f>
        <v/>
      </c>
      <c r="AC86" s="6" t="str">
        <f>IF(Table1[[#This Row],[Date of Hospital Discharge]]="","",IF(Table1[[#This Row],[Readmission Bucket]]="Readmission within 14 days",1,0))</f>
        <v/>
      </c>
      <c r="AD86" s="6" t="str">
        <f>IF(Table1[[#This Row],[Date of Hospital Discharge]]="","",IF(Table1[[#This Row],[Readmission Bucket]]="Readmission within 30 days",1,0))</f>
        <v/>
      </c>
      <c r="AE86" s="6" t="str">
        <f>IF(Table1[[#This Row],[Date of Hospital Discharge]]="","",IF(Table1[[#This Row],[Readmission Bucket]]="Readmission within 60 days",1,0))</f>
        <v/>
      </c>
      <c r="AF86" s="6" t="str">
        <f>IF(Table1[[#This Row],[Date of Hospital Discharge]]="","",IF(Table1[[#This Row],[Readmission Bucket]]="Readmission within 90 days",1,0))</f>
        <v/>
      </c>
      <c r="AG86" s="6" t="str">
        <f>IF(Table1[[#This Row],[Date of Hospital Discharge]]="","",IF(Table1[[#This Row],[Readmission Bucket]]="Readmission Greater than 90 Days",1,0))</f>
        <v/>
      </c>
    </row>
    <row r="87" spans="1:33" x14ac:dyDescent="0.4">
      <c r="A87" s="8">
        <v>79</v>
      </c>
      <c r="F87" s="12"/>
      <c r="H87" s="10"/>
      <c r="I87" s="12"/>
      <c r="M87" s="11"/>
      <c r="N87" s="6" t="str">
        <f>IF(Table1[[#This Row],[Date of Hospital Discharge]]="","",1)</f>
        <v/>
      </c>
      <c r="O87" s="6" t="str">
        <f>IF(Table1[[#This Row],[Date of Hospital Discharge]]="","",IF(Table1[[#This Row],[Unplanned Readmission Date]]="",0,1))</f>
        <v/>
      </c>
      <c r="P87" s="6" t="str">
        <f>IF(Table1[[#This Row],[Readmission]]=1,Table1[[#This Row],[Unplanned Readmission Date]]-Table1[[#This Row],[Date of Hospital Discharge]],"")</f>
        <v/>
      </c>
      <c r="Q87" s="6" t="str">
        <f>IF(P87="","",VLOOKUP(P87,Validation!$F$4:$G$10,2,TRUE))</f>
        <v/>
      </c>
      <c r="R87" s="6" t="str">
        <f>IF(Table1[[#This Row],[Date of Hospital Discharge]]="","",TEXT(Table1[[#This Row],[Date of Hospital Discharge]],"mmmm"))</f>
        <v/>
      </c>
      <c r="S87" s="6" t="str">
        <f>IF(Table1[[#This Row],[Date of Hospital Discharge]]="","",IF(Table1[[#This Row],[Days Between Admissions]]&lt;=7,1,0))</f>
        <v/>
      </c>
      <c r="T87" s="6" t="str">
        <f>IF(Table1[[#This Row],[Date of Hospital Discharge]]="","",IF(Table1[[#This Row],[Days Between Admissions]]&lt;=14,1,0))</f>
        <v/>
      </c>
      <c r="U87" s="6" t="str">
        <f>IF(Table1[[#This Row],[Date of Hospital Discharge]]="","",IF(Table1[[#This Row],[Days Between Admissions]]&lt;=30,1,0))</f>
        <v/>
      </c>
      <c r="V87" s="6" t="str">
        <f>IF(Table1[[#This Row],[Date of Hospital Discharge]]="","",IF(Table1[[#This Row],[Days Between Admissions]]&lt;=60,1,0))</f>
        <v/>
      </c>
      <c r="W87" s="6" t="str">
        <f>IF(Table1[[#This Row],[Date of Hospital Discharge]]="","",IF(Table1[[#This Row],[Days Between Admissions]]&lt;=90,1,0))</f>
        <v/>
      </c>
      <c r="X87" s="6" t="str">
        <f>IF(Table1[[#This Row],[Date of Hospital Discharge]]="","",IF(Table1[[#This Row],[Days Between Admissions]]="",0,IF(Table1[[#This Row],[Days Between Admissions]]&gt;90,1,0)))</f>
        <v/>
      </c>
      <c r="Y87" s="6" t="str">
        <f>IF(Table1[[#This Row],[Date of Hospital Discharge]]="","",SUM(Table1[Discharge]))</f>
        <v/>
      </c>
      <c r="Z87" s="6" t="str">
        <f>IF(Table1[[#This Row],[Date of Hospital Discharge]]="","",SUM(Table1[Readmission]))</f>
        <v/>
      </c>
      <c r="AA87" s="6" t="str">
        <f>IF(Table1[[#This Row],[Date of Hospital Discharge]]="","",VLOOKUP(Table1[[#This Row],[Discharge Month]],$AI$9:$AJ$20,2,FALSE))</f>
        <v/>
      </c>
      <c r="AB87" s="6" t="str">
        <f>IF(Table1[[#This Row],[Date of Hospital Discharge]]="","",IF(Table1[[#This Row],[Readmission Bucket]]="Readmission within 7 days",1,0))</f>
        <v/>
      </c>
      <c r="AC87" s="6" t="str">
        <f>IF(Table1[[#This Row],[Date of Hospital Discharge]]="","",IF(Table1[[#This Row],[Readmission Bucket]]="Readmission within 14 days",1,0))</f>
        <v/>
      </c>
      <c r="AD87" s="6" t="str">
        <f>IF(Table1[[#This Row],[Date of Hospital Discharge]]="","",IF(Table1[[#This Row],[Readmission Bucket]]="Readmission within 30 days",1,0))</f>
        <v/>
      </c>
      <c r="AE87" s="6" t="str">
        <f>IF(Table1[[#This Row],[Date of Hospital Discharge]]="","",IF(Table1[[#This Row],[Readmission Bucket]]="Readmission within 60 days",1,0))</f>
        <v/>
      </c>
      <c r="AF87" s="6" t="str">
        <f>IF(Table1[[#This Row],[Date of Hospital Discharge]]="","",IF(Table1[[#This Row],[Readmission Bucket]]="Readmission within 90 days",1,0))</f>
        <v/>
      </c>
      <c r="AG87" s="6" t="str">
        <f>IF(Table1[[#This Row],[Date of Hospital Discharge]]="","",IF(Table1[[#This Row],[Readmission Bucket]]="Readmission Greater than 90 Days",1,0))</f>
        <v/>
      </c>
    </row>
    <row r="88" spans="1:33" x14ac:dyDescent="0.4">
      <c r="A88" s="8">
        <v>80</v>
      </c>
      <c r="F88" s="12"/>
      <c r="H88" s="10"/>
      <c r="I88" s="12"/>
      <c r="M88" s="11"/>
      <c r="N88" s="6" t="str">
        <f>IF(Table1[[#This Row],[Date of Hospital Discharge]]="","",1)</f>
        <v/>
      </c>
      <c r="O88" s="6" t="str">
        <f>IF(Table1[[#This Row],[Date of Hospital Discharge]]="","",IF(Table1[[#This Row],[Unplanned Readmission Date]]="",0,1))</f>
        <v/>
      </c>
      <c r="P88" s="6" t="str">
        <f>IF(Table1[[#This Row],[Readmission]]=1,Table1[[#This Row],[Unplanned Readmission Date]]-Table1[[#This Row],[Date of Hospital Discharge]],"")</f>
        <v/>
      </c>
      <c r="Q88" s="6" t="str">
        <f>IF(P88="","",VLOOKUP(P88,Validation!$F$4:$G$10,2,TRUE))</f>
        <v/>
      </c>
      <c r="R88" s="6" t="str">
        <f>IF(Table1[[#This Row],[Date of Hospital Discharge]]="","",TEXT(Table1[[#This Row],[Date of Hospital Discharge]],"mmmm"))</f>
        <v/>
      </c>
      <c r="S88" s="6" t="str">
        <f>IF(Table1[[#This Row],[Date of Hospital Discharge]]="","",IF(Table1[[#This Row],[Days Between Admissions]]&lt;=7,1,0))</f>
        <v/>
      </c>
      <c r="T88" s="6" t="str">
        <f>IF(Table1[[#This Row],[Date of Hospital Discharge]]="","",IF(Table1[[#This Row],[Days Between Admissions]]&lt;=14,1,0))</f>
        <v/>
      </c>
      <c r="U88" s="6" t="str">
        <f>IF(Table1[[#This Row],[Date of Hospital Discharge]]="","",IF(Table1[[#This Row],[Days Between Admissions]]&lt;=30,1,0))</f>
        <v/>
      </c>
      <c r="V88" s="6" t="str">
        <f>IF(Table1[[#This Row],[Date of Hospital Discharge]]="","",IF(Table1[[#This Row],[Days Between Admissions]]&lt;=60,1,0))</f>
        <v/>
      </c>
      <c r="W88" s="6" t="str">
        <f>IF(Table1[[#This Row],[Date of Hospital Discharge]]="","",IF(Table1[[#This Row],[Days Between Admissions]]&lt;=90,1,0))</f>
        <v/>
      </c>
      <c r="X88" s="6" t="str">
        <f>IF(Table1[[#This Row],[Date of Hospital Discharge]]="","",IF(Table1[[#This Row],[Days Between Admissions]]="",0,IF(Table1[[#This Row],[Days Between Admissions]]&gt;90,1,0)))</f>
        <v/>
      </c>
      <c r="Y88" s="6" t="str">
        <f>IF(Table1[[#This Row],[Date of Hospital Discharge]]="","",SUM(Table1[Discharge]))</f>
        <v/>
      </c>
      <c r="Z88" s="6" t="str">
        <f>IF(Table1[[#This Row],[Date of Hospital Discharge]]="","",SUM(Table1[Readmission]))</f>
        <v/>
      </c>
      <c r="AA88" s="6" t="str">
        <f>IF(Table1[[#This Row],[Date of Hospital Discharge]]="","",VLOOKUP(Table1[[#This Row],[Discharge Month]],$AI$9:$AJ$20,2,FALSE))</f>
        <v/>
      </c>
      <c r="AB88" s="6" t="str">
        <f>IF(Table1[[#This Row],[Date of Hospital Discharge]]="","",IF(Table1[[#This Row],[Readmission Bucket]]="Readmission within 7 days",1,0))</f>
        <v/>
      </c>
      <c r="AC88" s="6" t="str">
        <f>IF(Table1[[#This Row],[Date of Hospital Discharge]]="","",IF(Table1[[#This Row],[Readmission Bucket]]="Readmission within 14 days",1,0))</f>
        <v/>
      </c>
      <c r="AD88" s="6" t="str">
        <f>IF(Table1[[#This Row],[Date of Hospital Discharge]]="","",IF(Table1[[#This Row],[Readmission Bucket]]="Readmission within 30 days",1,0))</f>
        <v/>
      </c>
      <c r="AE88" s="6" t="str">
        <f>IF(Table1[[#This Row],[Date of Hospital Discharge]]="","",IF(Table1[[#This Row],[Readmission Bucket]]="Readmission within 60 days",1,0))</f>
        <v/>
      </c>
      <c r="AF88" s="6" t="str">
        <f>IF(Table1[[#This Row],[Date of Hospital Discharge]]="","",IF(Table1[[#This Row],[Readmission Bucket]]="Readmission within 90 days",1,0))</f>
        <v/>
      </c>
      <c r="AG88" s="6" t="str">
        <f>IF(Table1[[#This Row],[Date of Hospital Discharge]]="","",IF(Table1[[#This Row],[Readmission Bucket]]="Readmission Greater than 90 Days",1,0))</f>
        <v/>
      </c>
    </row>
    <row r="89" spans="1:33" x14ac:dyDescent="0.4">
      <c r="A89" s="8">
        <v>81</v>
      </c>
      <c r="F89" s="12"/>
      <c r="H89" s="10"/>
      <c r="I89" s="12"/>
      <c r="M89" s="11"/>
      <c r="N89" s="6" t="str">
        <f>IF(Table1[[#This Row],[Date of Hospital Discharge]]="","",1)</f>
        <v/>
      </c>
      <c r="O89" s="6" t="str">
        <f>IF(Table1[[#This Row],[Date of Hospital Discharge]]="","",IF(Table1[[#This Row],[Unplanned Readmission Date]]="",0,1))</f>
        <v/>
      </c>
      <c r="P89" s="6" t="str">
        <f>IF(Table1[[#This Row],[Readmission]]=1,Table1[[#This Row],[Unplanned Readmission Date]]-Table1[[#This Row],[Date of Hospital Discharge]],"")</f>
        <v/>
      </c>
      <c r="Q89" s="6" t="str">
        <f>IF(P89="","",VLOOKUP(P89,Validation!$F$4:$G$10,2,TRUE))</f>
        <v/>
      </c>
      <c r="R89" s="6" t="str">
        <f>IF(Table1[[#This Row],[Date of Hospital Discharge]]="","",TEXT(Table1[[#This Row],[Date of Hospital Discharge]],"mmmm"))</f>
        <v/>
      </c>
      <c r="S89" s="6" t="str">
        <f>IF(Table1[[#This Row],[Date of Hospital Discharge]]="","",IF(Table1[[#This Row],[Days Between Admissions]]&lt;=7,1,0))</f>
        <v/>
      </c>
      <c r="T89" s="6" t="str">
        <f>IF(Table1[[#This Row],[Date of Hospital Discharge]]="","",IF(Table1[[#This Row],[Days Between Admissions]]&lt;=14,1,0))</f>
        <v/>
      </c>
      <c r="U89" s="6" t="str">
        <f>IF(Table1[[#This Row],[Date of Hospital Discharge]]="","",IF(Table1[[#This Row],[Days Between Admissions]]&lt;=30,1,0))</f>
        <v/>
      </c>
      <c r="V89" s="6" t="str">
        <f>IF(Table1[[#This Row],[Date of Hospital Discharge]]="","",IF(Table1[[#This Row],[Days Between Admissions]]&lt;=60,1,0))</f>
        <v/>
      </c>
      <c r="W89" s="6" t="str">
        <f>IF(Table1[[#This Row],[Date of Hospital Discharge]]="","",IF(Table1[[#This Row],[Days Between Admissions]]&lt;=90,1,0))</f>
        <v/>
      </c>
      <c r="X89" s="6" t="str">
        <f>IF(Table1[[#This Row],[Date of Hospital Discharge]]="","",IF(Table1[[#This Row],[Days Between Admissions]]="",0,IF(Table1[[#This Row],[Days Between Admissions]]&gt;90,1,0)))</f>
        <v/>
      </c>
      <c r="Y89" s="6" t="str">
        <f>IF(Table1[[#This Row],[Date of Hospital Discharge]]="","",SUM(Table1[Discharge]))</f>
        <v/>
      </c>
      <c r="Z89" s="6" t="str">
        <f>IF(Table1[[#This Row],[Date of Hospital Discharge]]="","",SUM(Table1[Readmission]))</f>
        <v/>
      </c>
      <c r="AA89" s="6" t="str">
        <f>IF(Table1[[#This Row],[Date of Hospital Discharge]]="","",VLOOKUP(Table1[[#This Row],[Discharge Month]],$AI$9:$AJ$20,2,FALSE))</f>
        <v/>
      </c>
      <c r="AB89" s="6" t="str">
        <f>IF(Table1[[#This Row],[Date of Hospital Discharge]]="","",IF(Table1[[#This Row],[Readmission Bucket]]="Readmission within 7 days",1,0))</f>
        <v/>
      </c>
      <c r="AC89" s="6" t="str">
        <f>IF(Table1[[#This Row],[Date of Hospital Discharge]]="","",IF(Table1[[#This Row],[Readmission Bucket]]="Readmission within 14 days",1,0))</f>
        <v/>
      </c>
      <c r="AD89" s="6" t="str">
        <f>IF(Table1[[#This Row],[Date of Hospital Discharge]]="","",IF(Table1[[#This Row],[Readmission Bucket]]="Readmission within 30 days",1,0))</f>
        <v/>
      </c>
      <c r="AE89" s="6" t="str">
        <f>IF(Table1[[#This Row],[Date of Hospital Discharge]]="","",IF(Table1[[#This Row],[Readmission Bucket]]="Readmission within 60 days",1,0))</f>
        <v/>
      </c>
      <c r="AF89" s="6" t="str">
        <f>IF(Table1[[#This Row],[Date of Hospital Discharge]]="","",IF(Table1[[#This Row],[Readmission Bucket]]="Readmission within 90 days",1,0))</f>
        <v/>
      </c>
      <c r="AG89" s="6" t="str">
        <f>IF(Table1[[#This Row],[Date of Hospital Discharge]]="","",IF(Table1[[#This Row],[Readmission Bucket]]="Readmission Greater than 90 Days",1,0))</f>
        <v/>
      </c>
    </row>
    <row r="90" spans="1:33" x14ac:dyDescent="0.4">
      <c r="A90" s="8">
        <v>82</v>
      </c>
      <c r="F90" s="12"/>
      <c r="H90" s="10"/>
      <c r="I90" s="12"/>
      <c r="M90" s="11"/>
      <c r="N90" s="6" t="str">
        <f>IF(Table1[[#This Row],[Date of Hospital Discharge]]="","",1)</f>
        <v/>
      </c>
      <c r="O90" s="6" t="str">
        <f>IF(Table1[[#This Row],[Date of Hospital Discharge]]="","",IF(Table1[[#This Row],[Unplanned Readmission Date]]="",0,1))</f>
        <v/>
      </c>
      <c r="P90" s="6" t="str">
        <f>IF(Table1[[#This Row],[Readmission]]=1,Table1[[#This Row],[Unplanned Readmission Date]]-Table1[[#This Row],[Date of Hospital Discharge]],"")</f>
        <v/>
      </c>
      <c r="Q90" s="6" t="str">
        <f>IF(P90="","",VLOOKUP(P90,Validation!$F$4:$G$10,2,TRUE))</f>
        <v/>
      </c>
      <c r="R90" s="6" t="str">
        <f>IF(Table1[[#This Row],[Date of Hospital Discharge]]="","",TEXT(Table1[[#This Row],[Date of Hospital Discharge]],"mmmm"))</f>
        <v/>
      </c>
      <c r="S90" s="6" t="str">
        <f>IF(Table1[[#This Row],[Date of Hospital Discharge]]="","",IF(Table1[[#This Row],[Days Between Admissions]]&lt;=7,1,0))</f>
        <v/>
      </c>
      <c r="T90" s="6" t="str">
        <f>IF(Table1[[#This Row],[Date of Hospital Discharge]]="","",IF(Table1[[#This Row],[Days Between Admissions]]&lt;=14,1,0))</f>
        <v/>
      </c>
      <c r="U90" s="6" t="str">
        <f>IF(Table1[[#This Row],[Date of Hospital Discharge]]="","",IF(Table1[[#This Row],[Days Between Admissions]]&lt;=30,1,0))</f>
        <v/>
      </c>
      <c r="V90" s="6" t="str">
        <f>IF(Table1[[#This Row],[Date of Hospital Discharge]]="","",IF(Table1[[#This Row],[Days Between Admissions]]&lt;=60,1,0))</f>
        <v/>
      </c>
      <c r="W90" s="6" t="str">
        <f>IF(Table1[[#This Row],[Date of Hospital Discharge]]="","",IF(Table1[[#This Row],[Days Between Admissions]]&lt;=90,1,0))</f>
        <v/>
      </c>
      <c r="X90" s="6" t="str">
        <f>IF(Table1[[#This Row],[Date of Hospital Discharge]]="","",IF(Table1[[#This Row],[Days Between Admissions]]="",0,IF(Table1[[#This Row],[Days Between Admissions]]&gt;90,1,0)))</f>
        <v/>
      </c>
      <c r="Y90" s="6" t="str">
        <f>IF(Table1[[#This Row],[Date of Hospital Discharge]]="","",SUM(Table1[Discharge]))</f>
        <v/>
      </c>
      <c r="Z90" s="6" t="str">
        <f>IF(Table1[[#This Row],[Date of Hospital Discharge]]="","",SUM(Table1[Readmission]))</f>
        <v/>
      </c>
      <c r="AA90" s="6" t="str">
        <f>IF(Table1[[#This Row],[Date of Hospital Discharge]]="","",VLOOKUP(Table1[[#This Row],[Discharge Month]],$AI$9:$AJ$20,2,FALSE))</f>
        <v/>
      </c>
      <c r="AB90" s="6" t="str">
        <f>IF(Table1[[#This Row],[Date of Hospital Discharge]]="","",IF(Table1[[#This Row],[Readmission Bucket]]="Readmission within 7 days",1,0))</f>
        <v/>
      </c>
      <c r="AC90" s="6" t="str">
        <f>IF(Table1[[#This Row],[Date of Hospital Discharge]]="","",IF(Table1[[#This Row],[Readmission Bucket]]="Readmission within 14 days",1,0))</f>
        <v/>
      </c>
      <c r="AD90" s="6" t="str">
        <f>IF(Table1[[#This Row],[Date of Hospital Discharge]]="","",IF(Table1[[#This Row],[Readmission Bucket]]="Readmission within 30 days",1,0))</f>
        <v/>
      </c>
      <c r="AE90" s="6" t="str">
        <f>IF(Table1[[#This Row],[Date of Hospital Discharge]]="","",IF(Table1[[#This Row],[Readmission Bucket]]="Readmission within 60 days",1,0))</f>
        <v/>
      </c>
      <c r="AF90" s="6" t="str">
        <f>IF(Table1[[#This Row],[Date of Hospital Discharge]]="","",IF(Table1[[#This Row],[Readmission Bucket]]="Readmission within 90 days",1,0))</f>
        <v/>
      </c>
      <c r="AG90" s="6" t="str">
        <f>IF(Table1[[#This Row],[Date of Hospital Discharge]]="","",IF(Table1[[#This Row],[Readmission Bucket]]="Readmission Greater than 90 Days",1,0))</f>
        <v/>
      </c>
    </row>
    <row r="91" spans="1:33" x14ac:dyDescent="0.4">
      <c r="A91" s="8">
        <v>83</v>
      </c>
      <c r="F91" s="12"/>
      <c r="H91" s="10"/>
      <c r="I91" s="12"/>
      <c r="M91" s="11"/>
      <c r="N91" s="6" t="str">
        <f>IF(Table1[[#This Row],[Date of Hospital Discharge]]="","",1)</f>
        <v/>
      </c>
      <c r="O91" s="6" t="str">
        <f>IF(Table1[[#This Row],[Date of Hospital Discharge]]="","",IF(Table1[[#This Row],[Unplanned Readmission Date]]="",0,1))</f>
        <v/>
      </c>
      <c r="P91" s="6" t="str">
        <f>IF(Table1[[#This Row],[Readmission]]=1,Table1[[#This Row],[Unplanned Readmission Date]]-Table1[[#This Row],[Date of Hospital Discharge]],"")</f>
        <v/>
      </c>
      <c r="Q91" s="6" t="str">
        <f>IF(P91="","",VLOOKUP(P91,Validation!$F$4:$G$10,2,TRUE))</f>
        <v/>
      </c>
      <c r="R91" s="6" t="str">
        <f>IF(Table1[[#This Row],[Date of Hospital Discharge]]="","",TEXT(Table1[[#This Row],[Date of Hospital Discharge]],"mmmm"))</f>
        <v/>
      </c>
      <c r="S91" s="6" t="str">
        <f>IF(Table1[[#This Row],[Date of Hospital Discharge]]="","",IF(Table1[[#This Row],[Days Between Admissions]]&lt;=7,1,0))</f>
        <v/>
      </c>
      <c r="T91" s="6" t="str">
        <f>IF(Table1[[#This Row],[Date of Hospital Discharge]]="","",IF(Table1[[#This Row],[Days Between Admissions]]&lt;=14,1,0))</f>
        <v/>
      </c>
      <c r="U91" s="6" t="str">
        <f>IF(Table1[[#This Row],[Date of Hospital Discharge]]="","",IF(Table1[[#This Row],[Days Between Admissions]]&lt;=30,1,0))</f>
        <v/>
      </c>
      <c r="V91" s="6" t="str">
        <f>IF(Table1[[#This Row],[Date of Hospital Discharge]]="","",IF(Table1[[#This Row],[Days Between Admissions]]&lt;=60,1,0))</f>
        <v/>
      </c>
      <c r="W91" s="6" t="str">
        <f>IF(Table1[[#This Row],[Date of Hospital Discharge]]="","",IF(Table1[[#This Row],[Days Between Admissions]]&lt;=90,1,0))</f>
        <v/>
      </c>
      <c r="X91" s="6" t="str">
        <f>IF(Table1[[#This Row],[Date of Hospital Discharge]]="","",IF(Table1[[#This Row],[Days Between Admissions]]="",0,IF(Table1[[#This Row],[Days Between Admissions]]&gt;90,1,0)))</f>
        <v/>
      </c>
      <c r="Y91" s="6" t="str">
        <f>IF(Table1[[#This Row],[Date of Hospital Discharge]]="","",SUM(Table1[Discharge]))</f>
        <v/>
      </c>
      <c r="Z91" s="6" t="str">
        <f>IF(Table1[[#This Row],[Date of Hospital Discharge]]="","",SUM(Table1[Readmission]))</f>
        <v/>
      </c>
      <c r="AA91" s="6" t="str">
        <f>IF(Table1[[#This Row],[Date of Hospital Discharge]]="","",VLOOKUP(Table1[[#This Row],[Discharge Month]],$AI$9:$AJ$20,2,FALSE))</f>
        <v/>
      </c>
      <c r="AB91" s="6" t="str">
        <f>IF(Table1[[#This Row],[Date of Hospital Discharge]]="","",IF(Table1[[#This Row],[Readmission Bucket]]="Readmission within 7 days",1,0))</f>
        <v/>
      </c>
      <c r="AC91" s="6" t="str">
        <f>IF(Table1[[#This Row],[Date of Hospital Discharge]]="","",IF(Table1[[#This Row],[Readmission Bucket]]="Readmission within 14 days",1,0))</f>
        <v/>
      </c>
      <c r="AD91" s="6" t="str">
        <f>IF(Table1[[#This Row],[Date of Hospital Discharge]]="","",IF(Table1[[#This Row],[Readmission Bucket]]="Readmission within 30 days",1,0))</f>
        <v/>
      </c>
      <c r="AE91" s="6" t="str">
        <f>IF(Table1[[#This Row],[Date of Hospital Discharge]]="","",IF(Table1[[#This Row],[Readmission Bucket]]="Readmission within 60 days",1,0))</f>
        <v/>
      </c>
      <c r="AF91" s="6" t="str">
        <f>IF(Table1[[#This Row],[Date of Hospital Discharge]]="","",IF(Table1[[#This Row],[Readmission Bucket]]="Readmission within 90 days",1,0))</f>
        <v/>
      </c>
      <c r="AG91" s="6" t="str">
        <f>IF(Table1[[#This Row],[Date of Hospital Discharge]]="","",IF(Table1[[#This Row],[Readmission Bucket]]="Readmission Greater than 90 Days",1,0))</f>
        <v/>
      </c>
    </row>
    <row r="92" spans="1:33" x14ac:dyDescent="0.4">
      <c r="A92" s="8">
        <v>84</v>
      </c>
      <c r="F92" s="12"/>
      <c r="H92" s="10"/>
      <c r="I92" s="12"/>
      <c r="M92" s="11"/>
      <c r="N92" s="6" t="str">
        <f>IF(Table1[[#This Row],[Date of Hospital Discharge]]="","",1)</f>
        <v/>
      </c>
      <c r="O92" s="6" t="str">
        <f>IF(Table1[[#This Row],[Date of Hospital Discharge]]="","",IF(Table1[[#This Row],[Unplanned Readmission Date]]="",0,1))</f>
        <v/>
      </c>
      <c r="P92" s="6" t="str">
        <f>IF(Table1[[#This Row],[Readmission]]=1,Table1[[#This Row],[Unplanned Readmission Date]]-Table1[[#This Row],[Date of Hospital Discharge]],"")</f>
        <v/>
      </c>
      <c r="Q92" s="6" t="str">
        <f>IF(P92="","",VLOOKUP(P92,Validation!$F$4:$G$10,2,TRUE))</f>
        <v/>
      </c>
      <c r="R92" s="6" t="str">
        <f>IF(Table1[[#This Row],[Date of Hospital Discharge]]="","",TEXT(Table1[[#This Row],[Date of Hospital Discharge]],"mmmm"))</f>
        <v/>
      </c>
      <c r="S92" s="6" t="str">
        <f>IF(Table1[[#This Row],[Date of Hospital Discharge]]="","",IF(Table1[[#This Row],[Days Between Admissions]]&lt;=7,1,0))</f>
        <v/>
      </c>
      <c r="T92" s="6" t="str">
        <f>IF(Table1[[#This Row],[Date of Hospital Discharge]]="","",IF(Table1[[#This Row],[Days Between Admissions]]&lt;=14,1,0))</f>
        <v/>
      </c>
      <c r="U92" s="6" t="str">
        <f>IF(Table1[[#This Row],[Date of Hospital Discharge]]="","",IF(Table1[[#This Row],[Days Between Admissions]]&lt;=30,1,0))</f>
        <v/>
      </c>
      <c r="V92" s="6" t="str">
        <f>IF(Table1[[#This Row],[Date of Hospital Discharge]]="","",IF(Table1[[#This Row],[Days Between Admissions]]&lt;=60,1,0))</f>
        <v/>
      </c>
      <c r="W92" s="6" t="str">
        <f>IF(Table1[[#This Row],[Date of Hospital Discharge]]="","",IF(Table1[[#This Row],[Days Between Admissions]]&lt;=90,1,0))</f>
        <v/>
      </c>
      <c r="X92" s="6" t="str">
        <f>IF(Table1[[#This Row],[Date of Hospital Discharge]]="","",IF(Table1[[#This Row],[Days Between Admissions]]="",0,IF(Table1[[#This Row],[Days Between Admissions]]&gt;90,1,0)))</f>
        <v/>
      </c>
      <c r="Y92" s="6" t="str">
        <f>IF(Table1[[#This Row],[Date of Hospital Discharge]]="","",SUM(Table1[Discharge]))</f>
        <v/>
      </c>
      <c r="Z92" s="6" t="str">
        <f>IF(Table1[[#This Row],[Date of Hospital Discharge]]="","",SUM(Table1[Readmission]))</f>
        <v/>
      </c>
      <c r="AA92" s="6" t="str">
        <f>IF(Table1[[#This Row],[Date of Hospital Discharge]]="","",VLOOKUP(Table1[[#This Row],[Discharge Month]],$AI$9:$AJ$20,2,FALSE))</f>
        <v/>
      </c>
      <c r="AB92" s="6" t="str">
        <f>IF(Table1[[#This Row],[Date of Hospital Discharge]]="","",IF(Table1[[#This Row],[Readmission Bucket]]="Readmission within 7 days",1,0))</f>
        <v/>
      </c>
      <c r="AC92" s="6" t="str">
        <f>IF(Table1[[#This Row],[Date of Hospital Discharge]]="","",IF(Table1[[#This Row],[Readmission Bucket]]="Readmission within 14 days",1,0))</f>
        <v/>
      </c>
      <c r="AD92" s="6" t="str">
        <f>IF(Table1[[#This Row],[Date of Hospital Discharge]]="","",IF(Table1[[#This Row],[Readmission Bucket]]="Readmission within 30 days",1,0))</f>
        <v/>
      </c>
      <c r="AE92" s="6" t="str">
        <f>IF(Table1[[#This Row],[Date of Hospital Discharge]]="","",IF(Table1[[#This Row],[Readmission Bucket]]="Readmission within 60 days",1,0))</f>
        <v/>
      </c>
      <c r="AF92" s="6" t="str">
        <f>IF(Table1[[#This Row],[Date of Hospital Discharge]]="","",IF(Table1[[#This Row],[Readmission Bucket]]="Readmission within 90 days",1,0))</f>
        <v/>
      </c>
      <c r="AG92" s="6" t="str">
        <f>IF(Table1[[#This Row],[Date of Hospital Discharge]]="","",IF(Table1[[#This Row],[Readmission Bucket]]="Readmission Greater than 90 Days",1,0))</f>
        <v/>
      </c>
    </row>
    <row r="93" spans="1:33" x14ac:dyDescent="0.4">
      <c r="A93" s="8">
        <v>85</v>
      </c>
      <c r="F93" s="12"/>
      <c r="H93" s="10"/>
      <c r="I93" s="12"/>
      <c r="M93" s="11"/>
      <c r="N93" s="6" t="str">
        <f>IF(Table1[[#This Row],[Date of Hospital Discharge]]="","",1)</f>
        <v/>
      </c>
      <c r="O93" s="6" t="str">
        <f>IF(Table1[[#This Row],[Date of Hospital Discharge]]="","",IF(Table1[[#This Row],[Unplanned Readmission Date]]="",0,1))</f>
        <v/>
      </c>
      <c r="P93" s="6" t="str">
        <f>IF(Table1[[#This Row],[Readmission]]=1,Table1[[#This Row],[Unplanned Readmission Date]]-Table1[[#This Row],[Date of Hospital Discharge]],"")</f>
        <v/>
      </c>
      <c r="Q93" s="6" t="str">
        <f>IF(P93="","",VLOOKUP(P93,Validation!$F$4:$G$10,2,TRUE))</f>
        <v/>
      </c>
      <c r="R93" s="6" t="str">
        <f>IF(Table1[[#This Row],[Date of Hospital Discharge]]="","",TEXT(Table1[[#This Row],[Date of Hospital Discharge]],"mmmm"))</f>
        <v/>
      </c>
      <c r="S93" s="6" t="str">
        <f>IF(Table1[[#This Row],[Date of Hospital Discharge]]="","",IF(Table1[[#This Row],[Days Between Admissions]]&lt;=7,1,0))</f>
        <v/>
      </c>
      <c r="T93" s="6" t="str">
        <f>IF(Table1[[#This Row],[Date of Hospital Discharge]]="","",IF(Table1[[#This Row],[Days Between Admissions]]&lt;=14,1,0))</f>
        <v/>
      </c>
      <c r="U93" s="6" t="str">
        <f>IF(Table1[[#This Row],[Date of Hospital Discharge]]="","",IF(Table1[[#This Row],[Days Between Admissions]]&lt;=30,1,0))</f>
        <v/>
      </c>
      <c r="V93" s="6" t="str">
        <f>IF(Table1[[#This Row],[Date of Hospital Discharge]]="","",IF(Table1[[#This Row],[Days Between Admissions]]&lt;=60,1,0))</f>
        <v/>
      </c>
      <c r="W93" s="6" t="str">
        <f>IF(Table1[[#This Row],[Date of Hospital Discharge]]="","",IF(Table1[[#This Row],[Days Between Admissions]]&lt;=90,1,0))</f>
        <v/>
      </c>
      <c r="X93" s="6" t="str">
        <f>IF(Table1[[#This Row],[Date of Hospital Discharge]]="","",IF(Table1[[#This Row],[Days Between Admissions]]="",0,IF(Table1[[#This Row],[Days Between Admissions]]&gt;90,1,0)))</f>
        <v/>
      </c>
      <c r="Y93" s="6" t="str">
        <f>IF(Table1[[#This Row],[Date of Hospital Discharge]]="","",SUM(Table1[Discharge]))</f>
        <v/>
      </c>
      <c r="Z93" s="6" t="str">
        <f>IF(Table1[[#This Row],[Date of Hospital Discharge]]="","",SUM(Table1[Readmission]))</f>
        <v/>
      </c>
      <c r="AA93" s="6" t="str">
        <f>IF(Table1[[#This Row],[Date of Hospital Discharge]]="","",VLOOKUP(Table1[[#This Row],[Discharge Month]],$AI$9:$AJ$20,2,FALSE))</f>
        <v/>
      </c>
      <c r="AB93" s="6" t="str">
        <f>IF(Table1[[#This Row],[Date of Hospital Discharge]]="","",IF(Table1[[#This Row],[Readmission Bucket]]="Readmission within 7 days",1,0))</f>
        <v/>
      </c>
      <c r="AC93" s="6" t="str">
        <f>IF(Table1[[#This Row],[Date of Hospital Discharge]]="","",IF(Table1[[#This Row],[Readmission Bucket]]="Readmission within 14 days",1,0))</f>
        <v/>
      </c>
      <c r="AD93" s="6" t="str">
        <f>IF(Table1[[#This Row],[Date of Hospital Discharge]]="","",IF(Table1[[#This Row],[Readmission Bucket]]="Readmission within 30 days",1,0))</f>
        <v/>
      </c>
      <c r="AE93" s="6" t="str">
        <f>IF(Table1[[#This Row],[Date of Hospital Discharge]]="","",IF(Table1[[#This Row],[Readmission Bucket]]="Readmission within 60 days",1,0))</f>
        <v/>
      </c>
      <c r="AF93" s="6" t="str">
        <f>IF(Table1[[#This Row],[Date of Hospital Discharge]]="","",IF(Table1[[#This Row],[Readmission Bucket]]="Readmission within 90 days",1,0))</f>
        <v/>
      </c>
      <c r="AG93" s="6" t="str">
        <f>IF(Table1[[#This Row],[Date of Hospital Discharge]]="","",IF(Table1[[#This Row],[Readmission Bucket]]="Readmission Greater than 90 Days",1,0))</f>
        <v/>
      </c>
    </row>
    <row r="94" spans="1:33" x14ac:dyDescent="0.4">
      <c r="A94" s="8">
        <v>86</v>
      </c>
      <c r="F94" s="12"/>
      <c r="H94" s="10"/>
      <c r="I94" s="12"/>
      <c r="M94" s="11"/>
      <c r="N94" s="6" t="str">
        <f>IF(Table1[[#This Row],[Date of Hospital Discharge]]="","",1)</f>
        <v/>
      </c>
      <c r="O94" s="6" t="str">
        <f>IF(Table1[[#This Row],[Date of Hospital Discharge]]="","",IF(Table1[[#This Row],[Unplanned Readmission Date]]="",0,1))</f>
        <v/>
      </c>
      <c r="P94" s="6" t="str">
        <f>IF(Table1[[#This Row],[Readmission]]=1,Table1[[#This Row],[Unplanned Readmission Date]]-Table1[[#This Row],[Date of Hospital Discharge]],"")</f>
        <v/>
      </c>
      <c r="Q94" s="6" t="str">
        <f>IF(P94="","",VLOOKUP(P94,Validation!$F$4:$G$10,2,TRUE))</f>
        <v/>
      </c>
      <c r="R94" s="6" t="str">
        <f>IF(Table1[[#This Row],[Date of Hospital Discharge]]="","",TEXT(Table1[[#This Row],[Date of Hospital Discharge]],"mmmm"))</f>
        <v/>
      </c>
      <c r="S94" s="6" t="str">
        <f>IF(Table1[[#This Row],[Date of Hospital Discharge]]="","",IF(Table1[[#This Row],[Days Between Admissions]]&lt;=7,1,0))</f>
        <v/>
      </c>
      <c r="T94" s="6" t="str">
        <f>IF(Table1[[#This Row],[Date of Hospital Discharge]]="","",IF(Table1[[#This Row],[Days Between Admissions]]&lt;=14,1,0))</f>
        <v/>
      </c>
      <c r="U94" s="6" t="str">
        <f>IF(Table1[[#This Row],[Date of Hospital Discharge]]="","",IF(Table1[[#This Row],[Days Between Admissions]]&lt;=30,1,0))</f>
        <v/>
      </c>
      <c r="V94" s="6" t="str">
        <f>IF(Table1[[#This Row],[Date of Hospital Discharge]]="","",IF(Table1[[#This Row],[Days Between Admissions]]&lt;=60,1,0))</f>
        <v/>
      </c>
      <c r="W94" s="6" t="str">
        <f>IF(Table1[[#This Row],[Date of Hospital Discharge]]="","",IF(Table1[[#This Row],[Days Between Admissions]]&lt;=90,1,0))</f>
        <v/>
      </c>
      <c r="X94" s="6" t="str">
        <f>IF(Table1[[#This Row],[Date of Hospital Discharge]]="","",IF(Table1[[#This Row],[Days Between Admissions]]="",0,IF(Table1[[#This Row],[Days Between Admissions]]&gt;90,1,0)))</f>
        <v/>
      </c>
      <c r="Y94" s="6" t="str">
        <f>IF(Table1[[#This Row],[Date of Hospital Discharge]]="","",SUM(Table1[Discharge]))</f>
        <v/>
      </c>
      <c r="Z94" s="6" t="str">
        <f>IF(Table1[[#This Row],[Date of Hospital Discharge]]="","",SUM(Table1[Readmission]))</f>
        <v/>
      </c>
      <c r="AA94" s="6" t="str">
        <f>IF(Table1[[#This Row],[Date of Hospital Discharge]]="","",VLOOKUP(Table1[[#This Row],[Discharge Month]],$AI$9:$AJ$20,2,FALSE))</f>
        <v/>
      </c>
      <c r="AB94" s="6" t="str">
        <f>IF(Table1[[#This Row],[Date of Hospital Discharge]]="","",IF(Table1[[#This Row],[Readmission Bucket]]="Readmission within 7 days",1,0))</f>
        <v/>
      </c>
      <c r="AC94" s="6" t="str">
        <f>IF(Table1[[#This Row],[Date of Hospital Discharge]]="","",IF(Table1[[#This Row],[Readmission Bucket]]="Readmission within 14 days",1,0))</f>
        <v/>
      </c>
      <c r="AD94" s="6" t="str">
        <f>IF(Table1[[#This Row],[Date of Hospital Discharge]]="","",IF(Table1[[#This Row],[Readmission Bucket]]="Readmission within 30 days",1,0))</f>
        <v/>
      </c>
      <c r="AE94" s="6" t="str">
        <f>IF(Table1[[#This Row],[Date of Hospital Discharge]]="","",IF(Table1[[#This Row],[Readmission Bucket]]="Readmission within 60 days",1,0))</f>
        <v/>
      </c>
      <c r="AF94" s="6" t="str">
        <f>IF(Table1[[#This Row],[Date of Hospital Discharge]]="","",IF(Table1[[#This Row],[Readmission Bucket]]="Readmission within 90 days",1,0))</f>
        <v/>
      </c>
      <c r="AG94" s="6" t="str">
        <f>IF(Table1[[#This Row],[Date of Hospital Discharge]]="","",IF(Table1[[#This Row],[Readmission Bucket]]="Readmission Greater than 90 Days",1,0))</f>
        <v/>
      </c>
    </row>
    <row r="95" spans="1:33" x14ac:dyDescent="0.4">
      <c r="A95" s="8">
        <v>87</v>
      </c>
      <c r="F95" s="12"/>
      <c r="H95" s="10"/>
      <c r="I95" s="12"/>
      <c r="M95" s="11"/>
      <c r="N95" s="6" t="str">
        <f>IF(Table1[[#This Row],[Date of Hospital Discharge]]="","",1)</f>
        <v/>
      </c>
      <c r="O95" s="6" t="str">
        <f>IF(Table1[[#This Row],[Date of Hospital Discharge]]="","",IF(Table1[[#This Row],[Unplanned Readmission Date]]="",0,1))</f>
        <v/>
      </c>
      <c r="P95" s="6" t="str">
        <f>IF(Table1[[#This Row],[Readmission]]=1,Table1[[#This Row],[Unplanned Readmission Date]]-Table1[[#This Row],[Date of Hospital Discharge]],"")</f>
        <v/>
      </c>
      <c r="Q95" s="6" t="str">
        <f>IF(P95="","",VLOOKUP(P95,Validation!$F$4:$G$10,2,TRUE))</f>
        <v/>
      </c>
      <c r="R95" s="6" t="str">
        <f>IF(Table1[[#This Row],[Date of Hospital Discharge]]="","",TEXT(Table1[[#This Row],[Date of Hospital Discharge]],"mmmm"))</f>
        <v/>
      </c>
      <c r="S95" s="6" t="str">
        <f>IF(Table1[[#This Row],[Date of Hospital Discharge]]="","",IF(Table1[[#This Row],[Days Between Admissions]]&lt;=7,1,0))</f>
        <v/>
      </c>
      <c r="T95" s="6" t="str">
        <f>IF(Table1[[#This Row],[Date of Hospital Discharge]]="","",IF(Table1[[#This Row],[Days Between Admissions]]&lt;=14,1,0))</f>
        <v/>
      </c>
      <c r="U95" s="6" t="str">
        <f>IF(Table1[[#This Row],[Date of Hospital Discharge]]="","",IF(Table1[[#This Row],[Days Between Admissions]]&lt;=30,1,0))</f>
        <v/>
      </c>
      <c r="V95" s="6" t="str">
        <f>IF(Table1[[#This Row],[Date of Hospital Discharge]]="","",IF(Table1[[#This Row],[Days Between Admissions]]&lt;=60,1,0))</f>
        <v/>
      </c>
      <c r="W95" s="6" t="str">
        <f>IF(Table1[[#This Row],[Date of Hospital Discharge]]="","",IF(Table1[[#This Row],[Days Between Admissions]]&lt;=90,1,0))</f>
        <v/>
      </c>
      <c r="X95" s="6" t="str">
        <f>IF(Table1[[#This Row],[Date of Hospital Discharge]]="","",IF(Table1[[#This Row],[Days Between Admissions]]="",0,IF(Table1[[#This Row],[Days Between Admissions]]&gt;90,1,0)))</f>
        <v/>
      </c>
      <c r="Y95" s="6" t="str">
        <f>IF(Table1[[#This Row],[Date of Hospital Discharge]]="","",SUM(Table1[Discharge]))</f>
        <v/>
      </c>
      <c r="Z95" s="6" t="str">
        <f>IF(Table1[[#This Row],[Date of Hospital Discharge]]="","",SUM(Table1[Readmission]))</f>
        <v/>
      </c>
      <c r="AA95" s="6" t="str">
        <f>IF(Table1[[#This Row],[Date of Hospital Discharge]]="","",VLOOKUP(Table1[[#This Row],[Discharge Month]],$AI$9:$AJ$20,2,FALSE))</f>
        <v/>
      </c>
      <c r="AB95" s="6" t="str">
        <f>IF(Table1[[#This Row],[Date of Hospital Discharge]]="","",IF(Table1[[#This Row],[Readmission Bucket]]="Readmission within 7 days",1,0))</f>
        <v/>
      </c>
      <c r="AC95" s="6" t="str">
        <f>IF(Table1[[#This Row],[Date of Hospital Discharge]]="","",IF(Table1[[#This Row],[Readmission Bucket]]="Readmission within 14 days",1,0))</f>
        <v/>
      </c>
      <c r="AD95" s="6" t="str">
        <f>IF(Table1[[#This Row],[Date of Hospital Discharge]]="","",IF(Table1[[#This Row],[Readmission Bucket]]="Readmission within 30 days",1,0))</f>
        <v/>
      </c>
      <c r="AE95" s="6" t="str">
        <f>IF(Table1[[#This Row],[Date of Hospital Discharge]]="","",IF(Table1[[#This Row],[Readmission Bucket]]="Readmission within 60 days",1,0))</f>
        <v/>
      </c>
      <c r="AF95" s="6" t="str">
        <f>IF(Table1[[#This Row],[Date of Hospital Discharge]]="","",IF(Table1[[#This Row],[Readmission Bucket]]="Readmission within 90 days",1,0))</f>
        <v/>
      </c>
      <c r="AG95" s="6" t="str">
        <f>IF(Table1[[#This Row],[Date of Hospital Discharge]]="","",IF(Table1[[#This Row],[Readmission Bucket]]="Readmission Greater than 90 Days",1,0))</f>
        <v/>
      </c>
    </row>
    <row r="96" spans="1:33" x14ac:dyDescent="0.4">
      <c r="A96" s="8">
        <v>88</v>
      </c>
      <c r="F96" s="12"/>
      <c r="H96" s="10"/>
      <c r="I96" s="12"/>
      <c r="M96" s="11"/>
      <c r="N96" s="6" t="str">
        <f>IF(Table1[[#This Row],[Date of Hospital Discharge]]="","",1)</f>
        <v/>
      </c>
      <c r="O96" s="6" t="str">
        <f>IF(Table1[[#This Row],[Date of Hospital Discharge]]="","",IF(Table1[[#This Row],[Unplanned Readmission Date]]="",0,1))</f>
        <v/>
      </c>
      <c r="P96" s="6" t="str">
        <f>IF(Table1[[#This Row],[Readmission]]=1,Table1[[#This Row],[Unplanned Readmission Date]]-Table1[[#This Row],[Date of Hospital Discharge]],"")</f>
        <v/>
      </c>
      <c r="Q96" s="6" t="str">
        <f>IF(P96="","",VLOOKUP(P96,Validation!$F$4:$G$10,2,TRUE))</f>
        <v/>
      </c>
      <c r="R96" s="6" t="str">
        <f>IF(Table1[[#This Row],[Date of Hospital Discharge]]="","",TEXT(Table1[[#This Row],[Date of Hospital Discharge]],"mmmm"))</f>
        <v/>
      </c>
      <c r="S96" s="6" t="str">
        <f>IF(Table1[[#This Row],[Date of Hospital Discharge]]="","",IF(Table1[[#This Row],[Days Between Admissions]]&lt;=7,1,0))</f>
        <v/>
      </c>
      <c r="T96" s="6" t="str">
        <f>IF(Table1[[#This Row],[Date of Hospital Discharge]]="","",IF(Table1[[#This Row],[Days Between Admissions]]&lt;=14,1,0))</f>
        <v/>
      </c>
      <c r="U96" s="6" t="str">
        <f>IF(Table1[[#This Row],[Date of Hospital Discharge]]="","",IF(Table1[[#This Row],[Days Between Admissions]]&lt;=30,1,0))</f>
        <v/>
      </c>
      <c r="V96" s="6" t="str">
        <f>IF(Table1[[#This Row],[Date of Hospital Discharge]]="","",IF(Table1[[#This Row],[Days Between Admissions]]&lt;=60,1,0))</f>
        <v/>
      </c>
      <c r="W96" s="6" t="str">
        <f>IF(Table1[[#This Row],[Date of Hospital Discharge]]="","",IF(Table1[[#This Row],[Days Between Admissions]]&lt;=90,1,0))</f>
        <v/>
      </c>
      <c r="X96" s="6" t="str">
        <f>IF(Table1[[#This Row],[Date of Hospital Discharge]]="","",IF(Table1[[#This Row],[Days Between Admissions]]="",0,IF(Table1[[#This Row],[Days Between Admissions]]&gt;90,1,0)))</f>
        <v/>
      </c>
      <c r="Y96" s="6" t="str">
        <f>IF(Table1[[#This Row],[Date of Hospital Discharge]]="","",SUM(Table1[Discharge]))</f>
        <v/>
      </c>
      <c r="Z96" s="6" t="str">
        <f>IF(Table1[[#This Row],[Date of Hospital Discharge]]="","",SUM(Table1[Readmission]))</f>
        <v/>
      </c>
      <c r="AA96" s="6" t="str">
        <f>IF(Table1[[#This Row],[Date of Hospital Discharge]]="","",VLOOKUP(Table1[[#This Row],[Discharge Month]],$AI$9:$AJ$20,2,FALSE))</f>
        <v/>
      </c>
      <c r="AB96" s="6" t="str">
        <f>IF(Table1[[#This Row],[Date of Hospital Discharge]]="","",IF(Table1[[#This Row],[Readmission Bucket]]="Readmission within 7 days",1,0))</f>
        <v/>
      </c>
      <c r="AC96" s="6" t="str">
        <f>IF(Table1[[#This Row],[Date of Hospital Discharge]]="","",IF(Table1[[#This Row],[Readmission Bucket]]="Readmission within 14 days",1,0))</f>
        <v/>
      </c>
      <c r="AD96" s="6" t="str">
        <f>IF(Table1[[#This Row],[Date of Hospital Discharge]]="","",IF(Table1[[#This Row],[Readmission Bucket]]="Readmission within 30 days",1,0))</f>
        <v/>
      </c>
      <c r="AE96" s="6" t="str">
        <f>IF(Table1[[#This Row],[Date of Hospital Discharge]]="","",IF(Table1[[#This Row],[Readmission Bucket]]="Readmission within 60 days",1,0))</f>
        <v/>
      </c>
      <c r="AF96" s="6" t="str">
        <f>IF(Table1[[#This Row],[Date of Hospital Discharge]]="","",IF(Table1[[#This Row],[Readmission Bucket]]="Readmission within 90 days",1,0))</f>
        <v/>
      </c>
      <c r="AG96" s="6" t="str">
        <f>IF(Table1[[#This Row],[Date of Hospital Discharge]]="","",IF(Table1[[#This Row],[Readmission Bucket]]="Readmission Greater than 90 Days",1,0))</f>
        <v/>
      </c>
    </row>
    <row r="97" spans="1:33" x14ac:dyDescent="0.4">
      <c r="A97" s="8">
        <v>89</v>
      </c>
      <c r="F97" s="12"/>
      <c r="H97" s="10"/>
      <c r="I97" s="12"/>
      <c r="M97" s="11"/>
      <c r="N97" s="6" t="str">
        <f>IF(Table1[[#This Row],[Date of Hospital Discharge]]="","",1)</f>
        <v/>
      </c>
      <c r="O97" s="6" t="str">
        <f>IF(Table1[[#This Row],[Date of Hospital Discharge]]="","",IF(Table1[[#This Row],[Unplanned Readmission Date]]="",0,1))</f>
        <v/>
      </c>
      <c r="P97" s="6" t="str">
        <f>IF(Table1[[#This Row],[Readmission]]=1,Table1[[#This Row],[Unplanned Readmission Date]]-Table1[[#This Row],[Date of Hospital Discharge]],"")</f>
        <v/>
      </c>
      <c r="Q97" s="6" t="str">
        <f>IF(P97="","",VLOOKUP(P97,Validation!$F$4:$G$10,2,TRUE))</f>
        <v/>
      </c>
      <c r="R97" s="6" t="str">
        <f>IF(Table1[[#This Row],[Date of Hospital Discharge]]="","",TEXT(Table1[[#This Row],[Date of Hospital Discharge]],"mmmm"))</f>
        <v/>
      </c>
      <c r="S97" s="6" t="str">
        <f>IF(Table1[[#This Row],[Date of Hospital Discharge]]="","",IF(Table1[[#This Row],[Days Between Admissions]]&lt;=7,1,0))</f>
        <v/>
      </c>
      <c r="T97" s="6" t="str">
        <f>IF(Table1[[#This Row],[Date of Hospital Discharge]]="","",IF(Table1[[#This Row],[Days Between Admissions]]&lt;=14,1,0))</f>
        <v/>
      </c>
      <c r="U97" s="6" t="str">
        <f>IF(Table1[[#This Row],[Date of Hospital Discharge]]="","",IF(Table1[[#This Row],[Days Between Admissions]]&lt;=30,1,0))</f>
        <v/>
      </c>
      <c r="V97" s="6" t="str">
        <f>IF(Table1[[#This Row],[Date of Hospital Discharge]]="","",IF(Table1[[#This Row],[Days Between Admissions]]&lt;=60,1,0))</f>
        <v/>
      </c>
      <c r="W97" s="6" t="str">
        <f>IF(Table1[[#This Row],[Date of Hospital Discharge]]="","",IF(Table1[[#This Row],[Days Between Admissions]]&lt;=90,1,0))</f>
        <v/>
      </c>
      <c r="X97" s="6" t="str">
        <f>IF(Table1[[#This Row],[Date of Hospital Discharge]]="","",IF(Table1[[#This Row],[Days Between Admissions]]="",0,IF(Table1[[#This Row],[Days Between Admissions]]&gt;90,1,0)))</f>
        <v/>
      </c>
      <c r="Y97" s="6" t="str">
        <f>IF(Table1[[#This Row],[Date of Hospital Discharge]]="","",SUM(Table1[Discharge]))</f>
        <v/>
      </c>
      <c r="Z97" s="6" t="str">
        <f>IF(Table1[[#This Row],[Date of Hospital Discharge]]="","",SUM(Table1[Readmission]))</f>
        <v/>
      </c>
      <c r="AA97" s="6" t="str">
        <f>IF(Table1[[#This Row],[Date of Hospital Discharge]]="","",VLOOKUP(Table1[[#This Row],[Discharge Month]],$AI$9:$AJ$20,2,FALSE))</f>
        <v/>
      </c>
      <c r="AB97" s="6" t="str">
        <f>IF(Table1[[#This Row],[Date of Hospital Discharge]]="","",IF(Table1[[#This Row],[Readmission Bucket]]="Readmission within 7 days",1,0))</f>
        <v/>
      </c>
      <c r="AC97" s="6" t="str">
        <f>IF(Table1[[#This Row],[Date of Hospital Discharge]]="","",IF(Table1[[#This Row],[Readmission Bucket]]="Readmission within 14 days",1,0))</f>
        <v/>
      </c>
      <c r="AD97" s="6" t="str">
        <f>IF(Table1[[#This Row],[Date of Hospital Discharge]]="","",IF(Table1[[#This Row],[Readmission Bucket]]="Readmission within 30 days",1,0))</f>
        <v/>
      </c>
      <c r="AE97" s="6" t="str">
        <f>IF(Table1[[#This Row],[Date of Hospital Discharge]]="","",IF(Table1[[#This Row],[Readmission Bucket]]="Readmission within 60 days",1,0))</f>
        <v/>
      </c>
      <c r="AF97" s="6" t="str">
        <f>IF(Table1[[#This Row],[Date of Hospital Discharge]]="","",IF(Table1[[#This Row],[Readmission Bucket]]="Readmission within 90 days",1,0))</f>
        <v/>
      </c>
      <c r="AG97" s="6" t="str">
        <f>IF(Table1[[#This Row],[Date of Hospital Discharge]]="","",IF(Table1[[#This Row],[Readmission Bucket]]="Readmission Greater than 90 Days",1,0))</f>
        <v/>
      </c>
    </row>
    <row r="98" spans="1:33" x14ac:dyDescent="0.4">
      <c r="A98" s="8">
        <v>90</v>
      </c>
      <c r="F98" s="12"/>
      <c r="H98" s="10"/>
      <c r="I98" s="12"/>
      <c r="M98" s="11"/>
      <c r="N98" s="6" t="str">
        <f>IF(Table1[[#This Row],[Date of Hospital Discharge]]="","",1)</f>
        <v/>
      </c>
      <c r="O98" s="6" t="str">
        <f>IF(Table1[[#This Row],[Date of Hospital Discharge]]="","",IF(Table1[[#This Row],[Unplanned Readmission Date]]="",0,1))</f>
        <v/>
      </c>
      <c r="P98" s="6" t="str">
        <f>IF(Table1[[#This Row],[Readmission]]=1,Table1[[#This Row],[Unplanned Readmission Date]]-Table1[[#This Row],[Date of Hospital Discharge]],"")</f>
        <v/>
      </c>
      <c r="Q98" s="6" t="str">
        <f>IF(P98="","",VLOOKUP(P98,Validation!$F$4:$G$10,2,TRUE))</f>
        <v/>
      </c>
      <c r="R98" s="6" t="str">
        <f>IF(Table1[[#This Row],[Date of Hospital Discharge]]="","",TEXT(Table1[[#This Row],[Date of Hospital Discharge]],"mmmm"))</f>
        <v/>
      </c>
      <c r="S98" s="6" t="str">
        <f>IF(Table1[[#This Row],[Date of Hospital Discharge]]="","",IF(Table1[[#This Row],[Days Between Admissions]]&lt;=7,1,0))</f>
        <v/>
      </c>
      <c r="T98" s="6" t="str">
        <f>IF(Table1[[#This Row],[Date of Hospital Discharge]]="","",IF(Table1[[#This Row],[Days Between Admissions]]&lt;=14,1,0))</f>
        <v/>
      </c>
      <c r="U98" s="6" t="str">
        <f>IF(Table1[[#This Row],[Date of Hospital Discharge]]="","",IF(Table1[[#This Row],[Days Between Admissions]]&lt;=30,1,0))</f>
        <v/>
      </c>
      <c r="V98" s="6" t="str">
        <f>IF(Table1[[#This Row],[Date of Hospital Discharge]]="","",IF(Table1[[#This Row],[Days Between Admissions]]&lt;=60,1,0))</f>
        <v/>
      </c>
      <c r="W98" s="6" t="str">
        <f>IF(Table1[[#This Row],[Date of Hospital Discharge]]="","",IF(Table1[[#This Row],[Days Between Admissions]]&lt;=90,1,0))</f>
        <v/>
      </c>
      <c r="X98" s="6" t="str">
        <f>IF(Table1[[#This Row],[Date of Hospital Discharge]]="","",IF(Table1[[#This Row],[Days Between Admissions]]="",0,IF(Table1[[#This Row],[Days Between Admissions]]&gt;90,1,0)))</f>
        <v/>
      </c>
      <c r="Y98" s="6" t="str">
        <f>IF(Table1[[#This Row],[Date of Hospital Discharge]]="","",SUM(Table1[Discharge]))</f>
        <v/>
      </c>
      <c r="Z98" s="6" t="str">
        <f>IF(Table1[[#This Row],[Date of Hospital Discharge]]="","",SUM(Table1[Readmission]))</f>
        <v/>
      </c>
      <c r="AA98" s="6" t="str">
        <f>IF(Table1[[#This Row],[Date of Hospital Discharge]]="","",VLOOKUP(Table1[[#This Row],[Discharge Month]],$AI$9:$AJ$20,2,FALSE))</f>
        <v/>
      </c>
      <c r="AB98" s="6" t="str">
        <f>IF(Table1[[#This Row],[Date of Hospital Discharge]]="","",IF(Table1[[#This Row],[Readmission Bucket]]="Readmission within 7 days",1,0))</f>
        <v/>
      </c>
      <c r="AC98" s="6" t="str">
        <f>IF(Table1[[#This Row],[Date of Hospital Discharge]]="","",IF(Table1[[#This Row],[Readmission Bucket]]="Readmission within 14 days",1,0))</f>
        <v/>
      </c>
      <c r="AD98" s="6" t="str">
        <f>IF(Table1[[#This Row],[Date of Hospital Discharge]]="","",IF(Table1[[#This Row],[Readmission Bucket]]="Readmission within 30 days",1,0))</f>
        <v/>
      </c>
      <c r="AE98" s="6" t="str">
        <f>IF(Table1[[#This Row],[Date of Hospital Discharge]]="","",IF(Table1[[#This Row],[Readmission Bucket]]="Readmission within 60 days",1,0))</f>
        <v/>
      </c>
      <c r="AF98" s="6" t="str">
        <f>IF(Table1[[#This Row],[Date of Hospital Discharge]]="","",IF(Table1[[#This Row],[Readmission Bucket]]="Readmission within 90 days",1,0))</f>
        <v/>
      </c>
      <c r="AG98" s="6" t="str">
        <f>IF(Table1[[#This Row],[Date of Hospital Discharge]]="","",IF(Table1[[#This Row],[Readmission Bucket]]="Readmission Greater than 90 Days",1,0))</f>
        <v/>
      </c>
    </row>
    <row r="99" spans="1:33" x14ac:dyDescent="0.4">
      <c r="A99" s="8">
        <v>91</v>
      </c>
      <c r="F99" s="12"/>
      <c r="H99" s="10"/>
      <c r="I99" s="12"/>
      <c r="M99" s="11"/>
      <c r="N99" s="6" t="str">
        <f>IF(Table1[[#This Row],[Date of Hospital Discharge]]="","",1)</f>
        <v/>
      </c>
      <c r="O99" s="6" t="str">
        <f>IF(Table1[[#This Row],[Date of Hospital Discharge]]="","",IF(Table1[[#This Row],[Unplanned Readmission Date]]="",0,1))</f>
        <v/>
      </c>
      <c r="P99" s="6" t="str">
        <f>IF(Table1[[#This Row],[Readmission]]=1,Table1[[#This Row],[Unplanned Readmission Date]]-Table1[[#This Row],[Date of Hospital Discharge]],"")</f>
        <v/>
      </c>
      <c r="Q99" s="6" t="str">
        <f>IF(P99="","",VLOOKUP(P99,Validation!$F$4:$G$10,2,TRUE))</f>
        <v/>
      </c>
      <c r="R99" s="6" t="str">
        <f>IF(Table1[[#This Row],[Date of Hospital Discharge]]="","",TEXT(Table1[[#This Row],[Date of Hospital Discharge]],"mmmm"))</f>
        <v/>
      </c>
      <c r="S99" s="6" t="str">
        <f>IF(Table1[[#This Row],[Date of Hospital Discharge]]="","",IF(Table1[[#This Row],[Days Between Admissions]]&lt;=7,1,0))</f>
        <v/>
      </c>
      <c r="T99" s="6" t="str">
        <f>IF(Table1[[#This Row],[Date of Hospital Discharge]]="","",IF(Table1[[#This Row],[Days Between Admissions]]&lt;=14,1,0))</f>
        <v/>
      </c>
      <c r="U99" s="6" t="str">
        <f>IF(Table1[[#This Row],[Date of Hospital Discharge]]="","",IF(Table1[[#This Row],[Days Between Admissions]]&lt;=30,1,0))</f>
        <v/>
      </c>
      <c r="V99" s="6" t="str">
        <f>IF(Table1[[#This Row],[Date of Hospital Discharge]]="","",IF(Table1[[#This Row],[Days Between Admissions]]&lt;=60,1,0))</f>
        <v/>
      </c>
      <c r="W99" s="6" t="str">
        <f>IF(Table1[[#This Row],[Date of Hospital Discharge]]="","",IF(Table1[[#This Row],[Days Between Admissions]]&lt;=90,1,0))</f>
        <v/>
      </c>
      <c r="X99" s="6" t="str">
        <f>IF(Table1[[#This Row],[Date of Hospital Discharge]]="","",IF(Table1[[#This Row],[Days Between Admissions]]="",0,IF(Table1[[#This Row],[Days Between Admissions]]&gt;90,1,0)))</f>
        <v/>
      </c>
      <c r="Y99" s="6" t="str">
        <f>IF(Table1[[#This Row],[Date of Hospital Discharge]]="","",SUM(Table1[Discharge]))</f>
        <v/>
      </c>
      <c r="Z99" s="6" t="str">
        <f>IF(Table1[[#This Row],[Date of Hospital Discharge]]="","",SUM(Table1[Readmission]))</f>
        <v/>
      </c>
      <c r="AA99" s="6" t="str">
        <f>IF(Table1[[#This Row],[Date of Hospital Discharge]]="","",VLOOKUP(Table1[[#This Row],[Discharge Month]],$AI$9:$AJ$20,2,FALSE))</f>
        <v/>
      </c>
      <c r="AB99" s="6" t="str">
        <f>IF(Table1[[#This Row],[Date of Hospital Discharge]]="","",IF(Table1[[#This Row],[Readmission Bucket]]="Readmission within 7 days",1,0))</f>
        <v/>
      </c>
      <c r="AC99" s="6" t="str">
        <f>IF(Table1[[#This Row],[Date of Hospital Discharge]]="","",IF(Table1[[#This Row],[Readmission Bucket]]="Readmission within 14 days",1,0))</f>
        <v/>
      </c>
      <c r="AD99" s="6" t="str">
        <f>IF(Table1[[#This Row],[Date of Hospital Discharge]]="","",IF(Table1[[#This Row],[Readmission Bucket]]="Readmission within 30 days",1,0))</f>
        <v/>
      </c>
      <c r="AE99" s="6" t="str">
        <f>IF(Table1[[#This Row],[Date of Hospital Discharge]]="","",IF(Table1[[#This Row],[Readmission Bucket]]="Readmission within 60 days",1,0))</f>
        <v/>
      </c>
      <c r="AF99" s="6" t="str">
        <f>IF(Table1[[#This Row],[Date of Hospital Discharge]]="","",IF(Table1[[#This Row],[Readmission Bucket]]="Readmission within 90 days",1,0))</f>
        <v/>
      </c>
      <c r="AG99" s="6" t="str">
        <f>IF(Table1[[#This Row],[Date of Hospital Discharge]]="","",IF(Table1[[#This Row],[Readmission Bucket]]="Readmission Greater than 90 Days",1,0))</f>
        <v/>
      </c>
    </row>
    <row r="100" spans="1:33" x14ac:dyDescent="0.4">
      <c r="A100" s="8">
        <v>92</v>
      </c>
      <c r="F100" s="12"/>
      <c r="H100" s="10"/>
      <c r="I100" s="12"/>
      <c r="M100" s="11"/>
      <c r="N100" s="6" t="str">
        <f>IF(Table1[[#This Row],[Date of Hospital Discharge]]="","",1)</f>
        <v/>
      </c>
      <c r="O100" s="6" t="str">
        <f>IF(Table1[[#This Row],[Date of Hospital Discharge]]="","",IF(Table1[[#This Row],[Unplanned Readmission Date]]="",0,1))</f>
        <v/>
      </c>
      <c r="P100" s="6" t="str">
        <f>IF(Table1[[#This Row],[Readmission]]=1,Table1[[#This Row],[Unplanned Readmission Date]]-Table1[[#This Row],[Date of Hospital Discharge]],"")</f>
        <v/>
      </c>
      <c r="Q100" s="6" t="str">
        <f>IF(P100="","",VLOOKUP(P100,Validation!$F$4:$G$10,2,TRUE))</f>
        <v/>
      </c>
      <c r="R100" s="6" t="str">
        <f>IF(Table1[[#This Row],[Date of Hospital Discharge]]="","",TEXT(Table1[[#This Row],[Date of Hospital Discharge]],"mmmm"))</f>
        <v/>
      </c>
      <c r="S100" s="6" t="str">
        <f>IF(Table1[[#This Row],[Date of Hospital Discharge]]="","",IF(Table1[[#This Row],[Days Between Admissions]]&lt;=7,1,0))</f>
        <v/>
      </c>
      <c r="T100" s="6" t="str">
        <f>IF(Table1[[#This Row],[Date of Hospital Discharge]]="","",IF(Table1[[#This Row],[Days Between Admissions]]&lt;=14,1,0))</f>
        <v/>
      </c>
      <c r="U100" s="6" t="str">
        <f>IF(Table1[[#This Row],[Date of Hospital Discharge]]="","",IF(Table1[[#This Row],[Days Between Admissions]]&lt;=30,1,0))</f>
        <v/>
      </c>
      <c r="V100" s="6" t="str">
        <f>IF(Table1[[#This Row],[Date of Hospital Discharge]]="","",IF(Table1[[#This Row],[Days Between Admissions]]&lt;=60,1,0))</f>
        <v/>
      </c>
      <c r="W100" s="6" t="str">
        <f>IF(Table1[[#This Row],[Date of Hospital Discharge]]="","",IF(Table1[[#This Row],[Days Between Admissions]]&lt;=90,1,0))</f>
        <v/>
      </c>
      <c r="X100" s="6" t="str">
        <f>IF(Table1[[#This Row],[Date of Hospital Discharge]]="","",IF(Table1[[#This Row],[Days Between Admissions]]="",0,IF(Table1[[#This Row],[Days Between Admissions]]&gt;90,1,0)))</f>
        <v/>
      </c>
      <c r="Y100" s="6" t="str">
        <f>IF(Table1[[#This Row],[Date of Hospital Discharge]]="","",SUM(Table1[Discharge]))</f>
        <v/>
      </c>
      <c r="Z100" s="6" t="str">
        <f>IF(Table1[[#This Row],[Date of Hospital Discharge]]="","",SUM(Table1[Readmission]))</f>
        <v/>
      </c>
      <c r="AA100" s="6" t="str">
        <f>IF(Table1[[#This Row],[Date of Hospital Discharge]]="","",VLOOKUP(Table1[[#This Row],[Discharge Month]],$AI$9:$AJ$20,2,FALSE))</f>
        <v/>
      </c>
      <c r="AB100" s="6" t="str">
        <f>IF(Table1[[#This Row],[Date of Hospital Discharge]]="","",IF(Table1[[#This Row],[Readmission Bucket]]="Readmission within 7 days",1,0))</f>
        <v/>
      </c>
      <c r="AC100" s="6" t="str">
        <f>IF(Table1[[#This Row],[Date of Hospital Discharge]]="","",IF(Table1[[#This Row],[Readmission Bucket]]="Readmission within 14 days",1,0))</f>
        <v/>
      </c>
      <c r="AD100" s="6" t="str">
        <f>IF(Table1[[#This Row],[Date of Hospital Discharge]]="","",IF(Table1[[#This Row],[Readmission Bucket]]="Readmission within 30 days",1,0))</f>
        <v/>
      </c>
      <c r="AE100" s="6" t="str">
        <f>IF(Table1[[#This Row],[Date of Hospital Discharge]]="","",IF(Table1[[#This Row],[Readmission Bucket]]="Readmission within 60 days",1,0))</f>
        <v/>
      </c>
      <c r="AF100" s="6" t="str">
        <f>IF(Table1[[#This Row],[Date of Hospital Discharge]]="","",IF(Table1[[#This Row],[Readmission Bucket]]="Readmission within 90 days",1,0))</f>
        <v/>
      </c>
      <c r="AG100" s="6" t="str">
        <f>IF(Table1[[#This Row],[Date of Hospital Discharge]]="","",IF(Table1[[#This Row],[Readmission Bucket]]="Readmission Greater than 90 Days",1,0))</f>
        <v/>
      </c>
    </row>
    <row r="101" spans="1:33" x14ac:dyDescent="0.4">
      <c r="A101" s="8">
        <v>93</v>
      </c>
      <c r="F101" s="12"/>
      <c r="H101" s="10"/>
      <c r="I101" s="12"/>
      <c r="M101" s="11"/>
      <c r="N101" s="6" t="str">
        <f>IF(Table1[[#This Row],[Date of Hospital Discharge]]="","",1)</f>
        <v/>
      </c>
      <c r="O101" s="6" t="str">
        <f>IF(Table1[[#This Row],[Date of Hospital Discharge]]="","",IF(Table1[[#This Row],[Unplanned Readmission Date]]="",0,1))</f>
        <v/>
      </c>
      <c r="P101" s="6" t="str">
        <f>IF(Table1[[#This Row],[Readmission]]=1,Table1[[#This Row],[Unplanned Readmission Date]]-Table1[[#This Row],[Date of Hospital Discharge]],"")</f>
        <v/>
      </c>
      <c r="Q101" s="6" t="str">
        <f>IF(P101="","",VLOOKUP(P101,Validation!$F$4:$G$10,2,TRUE))</f>
        <v/>
      </c>
      <c r="R101" s="6" t="str">
        <f>IF(Table1[[#This Row],[Date of Hospital Discharge]]="","",TEXT(Table1[[#This Row],[Date of Hospital Discharge]],"mmmm"))</f>
        <v/>
      </c>
      <c r="S101" s="6" t="str">
        <f>IF(Table1[[#This Row],[Date of Hospital Discharge]]="","",IF(Table1[[#This Row],[Days Between Admissions]]&lt;=7,1,0))</f>
        <v/>
      </c>
      <c r="T101" s="6" t="str">
        <f>IF(Table1[[#This Row],[Date of Hospital Discharge]]="","",IF(Table1[[#This Row],[Days Between Admissions]]&lt;=14,1,0))</f>
        <v/>
      </c>
      <c r="U101" s="6" t="str">
        <f>IF(Table1[[#This Row],[Date of Hospital Discharge]]="","",IF(Table1[[#This Row],[Days Between Admissions]]&lt;=30,1,0))</f>
        <v/>
      </c>
      <c r="V101" s="6" t="str">
        <f>IF(Table1[[#This Row],[Date of Hospital Discharge]]="","",IF(Table1[[#This Row],[Days Between Admissions]]&lt;=60,1,0))</f>
        <v/>
      </c>
      <c r="W101" s="6" t="str">
        <f>IF(Table1[[#This Row],[Date of Hospital Discharge]]="","",IF(Table1[[#This Row],[Days Between Admissions]]&lt;=90,1,0))</f>
        <v/>
      </c>
      <c r="X101" s="6" t="str">
        <f>IF(Table1[[#This Row],[Date of Hospital Discharge]]="","",IF(Table1[[#This Row],[Days Between Admissions]]="",0,IF(Table1[[#This Row],[Days Between Admissions]]&gt;90,1,0)))</f>
        <v/>
      </c>
      <c r="Y101" s="6" t="str">
        <f>IF(Table1[[#This Row],[Date of Hospital Discharge]]="","",SUM(Table1[Discharge]))</f>
        <v/>
      </c>
      <c r="Z101" s="6" t="str">
        <f>IF(Table1[[#This Row],[Date of Hospital Discharge]]="","",SUM(Table1[Readmission]))</f>
        <v/>
      </c>
      <c r="AA101" s="6" t="str">
        <f>IF(Table1[[#This Row],[Date of Hospital Discharge]]="","",VLOOKUP(Table1[[#This Row],[Discharge Month]],$AI$9:$AJ$20,2,FALSE))</f>
        <v/>
      </c>
      <c r="AB101" s="6" t="str">
        <f>IF(Table1[[#This Row],[Date of Hospital Discharge]]="","",IF(Table1[[#This Row],[Readmission Bucket]]="Readmission within 7 days",1,0))</f>
        <v/>
      </c>
      <c r="AC101" s="6" t="str">
        <f>IF(Table1[[#This Row],[Date of Hospital Discharge]]="","",IF(Table1[[#This Row],[Readmission Bucket]]="Readmission within 14 days",1,0))</f>
        <v/>
      </c>
      <c r="AD101" s="6" t="str">
        <f>IF(Table1[[#This Row],[Date of Hospital Discharge]]="","",IF(Table1[[#This Row],[Readmission Bucket]]="Readmission within 30 days",1,0))</f>
        <v/>
      </c>
      <c r="AE101" s="6" t="str">
        <f>IF(Table1[[#This Row],[Date of Hospital Discharge]]="","",IF(Table1[[#This Row],[Readmission Bucket]]="Readmission within 60 days",1,0))</f>
        <v/>
      </c>
      <c r="AF101" s="6" t="str">
        <f>IF(Table1[[#This Row],[Date of Hospital Discharge]]="","",IF(Table1[[#This Row],[Readmission Bucket]]="Readmission within 90 days",1,0))</f>
        <v/>
      </c>
      <c r="AG101" s="6" t="str">
        <f>IF(Table1[[#This Row],[Date of Hospital Discharge]]="","",IF(Table1[[#This Row],[Readmission Bucket]]="Readmission Greater than 90 Days",1,0))</f>
        <v/>
      </c>
    </row>
    <row r="102" spans="1:33" x14ac:dyDescent="0.4">
      <c r="A102" s="8">
        <v>94</v>
      </c>
      <c r="F102" s="12"/>
      <c r="H102" s="10"/>
      <c r="I102" s="12"/>
      <c r="M102" s="11"/>
      <c r="N102" s="6" t="str">
        <f>IF(Table1[[#This Row],[Date of Hospital Discharge]]="","",1)</f>
        <v/>
      </c>
      <c r="O102" s="6" t="str">
        <f>IF(Table1[[#This Row],[Date of Hospital Discharge]]="","",IF(Table1[[#This Row],[Unplanned Readmission Date]]="",0,1))</f>
        <v/>
      </c>
      <c r="P102" s="6" t="str">
        <f>IF(Table1[[#This Row],[Readmission]]=1,Table1[[#This Row],[Unplanned Readmission Date]]-Table1[[#This Row],[Date of Hospital Discharge]],"")</f>
        <v/>
      </c>
      <c r="Q102" s="6" t="str">
        <f>IF(P102="","",VLOOKUP(P102,Validation!$F$4:$G$10,2,TRUE))</f>
        <v/>
      </c>
      <c r="R102" s="6" t="str">
        <f>IF(Table1[[#This Row],[Date of Hospital Discharge]]="","",TEXT(Table1[[#This Row],[Date of Hospital Discharge]],"mmmm"))</f>
        <v/>
      </c>
      <c r="S102" s="6" t="str">
        <f>IF(Table1[[#This Row],[Date of Hospital Discharge]]="","",IF(Table1[[#This Row],[Days Between Admissions]]&lt;=7,1,0))</f>
        <v/>
      </c>
      <c r="T102" s="6" t="str">
        <f>IF(Table1[[#This Row],[Date of Hospital Discharge]]="","",IF(Table1[[#This Row],[Days Between Admissions]]&lt;=14,1,0))</f>
        <v/>
      </c>
      <c r="U102" s="6" t="str">
        <f>IF(Table1[[#This Row],[Date of Hospital Discharge]]="","",IF(Table1[[#This Row],[Days Between Admissions]]&lt;=30,1,0))</f>
        <v/>
      </c>
      <c r="V102" s="6" t="str">
        <f>IF(Table1[[#This Row],[Date of Hospital Discharge]]="","",IF(Table1[[#This Row],[Days Between Admissions]]&lt;=60,1,0))</f>
        <v/>
      </c>
      <c r="W102" s="6" t="str">
        <f>IF(Table1[[#This Row],[Date of Hospital Discharge]]="","",IF(Table1[[#This Row],[Days Between Admissions]]&lt;=90,1,0))</f>
        <v/>
      </c>
      <c r="X102" s="6" t="str">
        <f>IF(Table1[[#This Row],[Date of Hospital Discharge]]="","",IF(Table1[[#This Row],[Days Between Admissions]]="",0,IF(Table1[[#This Row],[Days Between Admissions]]&gt;90,1,0)))</f>
        <v/>
      </c>
      <c r="Y102" s="6" t="str">
        <f>IF(Table1[[#This Row],[Date of Hospital Discharge]]="","",SUM(Table1[Discharge]))</f>
        <v/>
      </c>
      <c r="Z102" s="6" t="str">
        <f>IF(Table1[[#This Row],[Date of Hospital Discharge]]="","",SUM(Table1[Readmission]))</f>
        <v/>
      </c>
      <c r="AA102" s="6" t="str">
        <f>IF(Table1[[#This Row],[Date of Hospital Discharge]]="","",VLOOKUP(Table1[[#This Row],[Discharge Month]],$AI$9:$AJ$20,2,FALSE))</f>
        <v/>
      </c>
      <c r="AB102" s="6" t="str">
        <f>IF(Table1[[#This Row],[Date of Hospital Discharge]]="","",IF(Table1[[#This Row],[Readmission Bucket]]="Readmission within 7 days",1,0))</f>
        <v/>
      </c>
      <c r="AC102" s="6" t="str">
        <f>IF(Table1[[#This Row],[Date of Hospital Discharge]]="","",IF(Table1[[#This Row],[Readmission Bucket]]="Readmission within 14 days",1,0))</f>
        <v/>
      </c>
      <c r="AD102" s="6" t="str">
        <f>IF(Table1[[#This Row],[Date of Hospital Discharge]]="","",IF(Table1[[#This Row],[Readmission Bucket]]="Readmission within 30 days",1,0))</f>
        <v/>
      </c>
      <c r="AE102" s="6" t="str">
        <f>IF(Table1[[#This Row],[Date of Hospital Discharge]]="","",IF(Table1[[#This Row],[Readmission Bucket]]="Readmission within 60 days",1,0))</f>
        <v/>
      </c>
      <c r="AF102" s="6" t="str">
        <f>IF(Table1[[#This Row],[Date of Hospital Discharge]]="","",IF(Table1[[#This Row],[Readmission Bucket]]="Readmission within 90 days",1,0))</f>
        <v/>
      </c>
      <c r="AG102" s="6" t="str">
        <f>IF(Table1[[#This Row],[Date of Hospital Discharge]]="","",IF(Table1[[#This Row],[Readmission Bucket]]="Readmission Greater than 90 Days",1,0))</f>
        <v/>
      </c>
    </row>
    <row r="103" spans="1:33" x14ac:dyDescent="0.4">
      <c r="A103" s="8">
        <v>95</v>
      </c>
      <c r="F103" s="12"/>
      <c r="H103" s="10"/>
      <c r="I103" s="12"/>
      <c r="M103" s="11"/>
      <c r="N103" s="6" t="str">
        <f>IF(Table1[[#This Row],[Date of Hospital Discharge]]="","",1)</f>
        <v/>
      </c>
      <c r="O103" s="6" t="str">
        <f>IF(Table1[[#This Row],[Date of Hospital Discharge]]="","",IF(Table1[[#This Row],[Unplanned Readmission Date]]="",0,1))</f>
        <v/>
      </c>
      <c r="P103" s="6" t="str">
        <f>IF(Table1[[#This Row],[Readmission]]=1,Table1[[#This Row],[Unplanned Readmission Date]]-Table1[[#This Row],[Date of Hospital Discharge]],"")</f>
        <v/>
      </c>
      <c r="Q103" s="6" t="str">
        <f>IF(P103="","",VLOOKUP(P103,Validation!$F$4:$G$10,2,TRUE))</f>
        <v/>
      </c>
      <c r="R103" s="6" t="str">
        <f>IF(Table1[[#This Row],[Date of Hospital Discharge]]="","",TEXT(Table1[[#This Row],[Date of Hospital Discharge]],"mmmm"))</f>
        <v/>
      </c>
      <c r="S103" s="6" t="str">
        <f>IF(Table1[[#This Row],[Date of Hospital Discharge]]="","",IF(Table1[[#This Row],[Days Between Admissions]]&lt;=7,1,0))</f>
        <v/>
      </c>
      <c r="T103" s="6" t="str">
        <f>IF(Table1[[#This Row],[Date of Hospital Discharge]]="","",IF(Table1[[#This Row],[Days Between Admissions]]&lt;=14,1,0))</f>
        <v/>
      </c>
      <c r="U103" s="6" t="str">
        <f>IF(Table1[[#This Row],[Date of Hospital Discharge]]="","",IF(Table1[[#This Row],[Days Between Admissions]]&lt;=30,1,0))</f>
        <v/>
      </c>
      <c r="V103" s="6" t="str">
        <f>IF(Table1[[#This Row],[Date of Hospital Discharge]]="","",IF(Table1[[#This Row],[Days Between Admissions]]&lt;=60,1,0))</f>
        <v/>
      </c>
      <c r="W103" s="6" t="str">
        <f>IF(Table1[[#This Row],[Date of Hospital Discharge]]="","",IF(Table1[[#This Row],[Days Between Admissions]]&lt;=90,1,0))</f>
        <v/>
      </c>
      <c r="X103" s="6" t="str">
        <f>IF(Table1[[#This Row],[Date of Hospital Discharge]]="","",IF(Table1[[#This Row],[Days Between Admissions]]="",0,IF(Table1[[#This Row],[Days Between Admissions]]&gt;90,1,0)))</f>
        <v/>
      </c>
      <c r="Y103" s="6" t="str">
        <f>IF(Table1[[#This Row],[Date of Hospital Discharge]]="","",SUM(Table1[Discharge]))</f>
        <v/>
      </c>
      <c r="Z103" s="6" t="str">
        <f>IF(Table1[[#This Row],[Date of Hospital Discharge]]="","",SUM(Table1[Readmission]))</f>
        <v/>
      </c>
      <c r="AA103" s="6" t="str">
        <f>IF(Table1[[#This Row],[Date of Hospital Discharge]]="","",VLOOKUP(Table1[[#This Row],[Discharge Month]],$AI$9:$AJ$20,2,FALSE))</f>
        <v/>
      </c>
      <c r="AB103" s="6" t="str">
        <f>IF(Table1[[#This Row],[Date of Hospital Discharge]]="","",IF(Table1[[#This Row],[Readmission Bucket]]="Readmission within 7 days",1,0))</f>
        <v/>
      </c>
      <c r="AC103" s="6" t="str">
        <f>IF(Table1[[#This Row],[Date of Hospital Discharge]]="","",IF(Table1[[#This Row],[Readmission Bucket]]="Readmission within 14 days",1,0))</f>
        <v/>
      </c>
      <c r="AD103" s="6" t="str">
        <f>IF(Table1[[#This Row],[Date of Hospital Discharge]]="","",IF(Table1[[#This Row],[Readmission Bucket]]="Readmission within 30 days",1,0))</f>
        <v/>
      </c>
      <c r="AE103" s="6" t="str">
        <f>IF(Table1[[#This Row],[Date of Hospital Discharge]]="","",IF(Table1[[#This Row],[Readmission Bucket]]="Readmission within 60 days",1,0))</f>
        <v/>
      </c>
      <c r="AF103" s="6" t="str">
        <f>IF(Table1[[#This Row],[Date of Hospital Discharge]]="","",IF(Table1[[#This Row],[Readmission Bucket]]="Readmission within 90 days",1,0))</f>
        <v/>
      </c>
      <c r="AG103" s="6" t="str">
        <f>IF(Table1[[#This Row],[Date of Hospital Discharge]]="","",IF(Table1[[#This Row],[Readmission Bucket]]="Readmission Greater than 90 Days",1,0))</f>
        <v/>
      </c>
    </row>
    <row r="104" spans="1:33" x14ac:dyDescent="0.4">
      <c r="A104" s="8">
        <v>96</v>
      </c>
      <c r="F104" s="12"/>
      <c r="H104" s="10"/>
      <c r="I104" s="12"/>
      <c r="M104" s="11"/>
      <c r="N104" s="6" t="str">
        <f>IF(Table1[[#This Row],[Date of Hospital Discharge]]="","",1)</f>
        <v/>
      </c>
      <c r="O104" s="6" t="str">
        <f>IF(Table1[[#This Row],[Date of Hospital Discharge]]="","",IF(Table1[[#This Row],[Unplanned Readmission Date]]="",0,1))</f>
        <v/>
      </c>
      <c r="P104" s="6" t="str">
        <f>IF(Table1[[#This Row],[Readmission]]=1,Table1[[#This Row],[Unplanned Readmission Date]]-Table1[[#This Row],[Date of Hospital Discharge]],"")</f>
        <v/>
      </c>
      <c r="Q104" s="6" t="str">
        <f>IF(P104="","",VLOOKUP(P104,Validation!$F$4:$G$10,2,TRUE))</f>
        <v/>
      </c>
      <c r="R104" s="6" t="str">
        <f>IF(Table1[[#This Row],[Date of Hospital Discharge]]="","",TEXT(Table1[[#This Row],[Date of Hospital Discharge]],"mmmm"))</f>
        <v/>
      </c>
      <c r="S104" s="6" t="str">
        <f>IF(Table1[[#This Row],[Date of Hospital Discharge]]="","",IF(Table1[[#This Row],[Days Between Admissions]]&lt;=7,1,0))</f>
        <v/>
      </c>
      <c r="T104" s="6" t="str">
        <f>IF(Table1[[#This Row],[Date of Hospital Discharge]]="","",IF(Table1[[#This Row],[Days Between Admissions]]&lt;=14,1,0))</f>
        <v/>
      </c>
      <c r="U104" s="6" t="str">
        <f>IF(Table1[[#This Row],[Date of Hospital Discharge]]="","",IF(Table1[[#This Row],[Days Between Admissions]]&lt;=30,1,0))</f>
        <v/>
      </c>
      <c r="V104" s="6" t="str">
        <f>IF(Table1[[#This Row],[Date of Hospital Discharge]]="","",IF(Table1[[#This Row],[Days Between Admissions]]&lt;=60,1,0))</f>
        <v/>
      </c>
      <c r="W104" s="6" t="str">
        <f>IF(Table1[[#This Row],[Date of Hospital Discharge]]="","",IF(Table1[[#This Row],[Days Between Admissions]]&lt;=90,1,0))</f>
        <v/>
      </c>
      <c r="X104" s="6" t="str">
        <f>IF(Table1[[#This Row],[Date of Hospital Discharge]]="","",IF(Table1[[#This Row],[Days Between Admissions]]="",0,IF(Table1[[#This Row],[Days Between Admissions]]&gt;90,1,0)))</f>
        <v/>
      </c>
      <c r="Y104" s="6" t="str">
        <f>IF(Table1[[#This Row],[Date of Hospital Discharge]]="","",SUM(Table1[Discharge]))</f>
        <v/>
      </c>
      <c r="Z104" s="6" t="str">
        <f>IF(Table1[[#This Row],[Date of Hospital Discharge]]="","",SUM(Table1[Readmission]))</f>
        <v/>
      </c>
      <c r="AA104" s="6" t="str">
        <f>IF(Table1[[#This Row],[Date of Hospital Discharge]]="","",VLOOKUP(Table1[[#This Row],[Discharge Month]],$AI$9:$AJ$20,2,FALSE))</f>
        <v/>
      </c>
      <c r="AB104" s="6" t="str">
        <f>IF(Table1[[#This Row],[Date of Hospital Discharge]]="","",IF(Table1[[#This Row],[Readmission Bucket]]="Readmission within 7 days",1,0))</f>
        <v/>
      </c>
      <c r="AC104" s="6" t="str">
        <f>IF(Table1[[#This Row],[Date of Hospital Discharge]]="","",IF(Table1[[#This Row],[Readmission Bucket]]="Readmission within 14 days",1,0))</f>
        <v/>
      </c>
      <c r="AD104" s="6" t="str">
        <f>IF(Table1[[#This Row],[Date of Hospital Discharge]]="","",IF(Table1[[#This Row],[Readmission Bucket]]="Readmission within 30 days",1,0))</f>
        <v/>
      </c>
      <c r="AE104" s="6" t="str">
        <f>IF(Table1[[#This Row],[Date of Hospital Discharge]]="","",IF(Table1[[#This Row],[Readmission Bucket]]="Readmission within 60 days",1,0))</f>
        <v/>
      </c>
      <c r="AF104" s="6" t="str">
        <f>IF(Table1[[#This Row],[Date of Hospital Discharge]]="","",IF(Table1[[#This Row],[Readmission Bucket]]="Readmission within 90 days",1,0))</f>
        <v/>
      </c>
      <c r="AG104" s="6" t="str">
        <f>IF(Table1[[#This Row],[Date of Hospital Discharge]]="","",IF(Table1[[#This Row],[Readmission Bucket]]="Readmission Greater than 90 Days",1,0))</f>
        <v/>
      </c>
    </row>
    <row r="105" spans="1:33" x14ac:dyDescent="0.4">
      <c r="A105" s="8">
        <v>97</v>
      </c>
      <c r="F105" s="12"/>
      <c r="H105" s="10"/>
      <c r="I105" s="12"/>
      <c r="M105" s="11"/>
      <c r="N105" s="6" t="str">
        <f>IF(Table1[[#This Row],[Date of Hospital Discharge]]="","",1)</f>
        <v/>
      </c>
      <c r="O105" s="6" t="str">
        <f>IF(Table1[[#This Row],[Date of Hospital Discharge]]="","",IF(Table1[[#This Row],[Unplanned Readmission Date]]="",0,1))</f>
        <v/>
      </c>
      <c r="P105" s="6" t="str">
        <f>IF(Table1[[#This Row],[Readmission]]=1,Table1[[#This Row],[Unplanned Readmission Date]]-Table1[[#This Row],[Date of Hospital Discharge]],"")</f>
        <v/>
      </c>
      <c r="Q105" s="6" t="str">
        <f>IF(P105="","",VLOOKUP(P105,Validation!$F$4:$G$10,2,TRUE))</f>
        <v/>
      </c>
      <c r="R105" s="6" t="str">
        <f>IF(Table1[[#This Row],[Date of Hospital Discharge]]="","",TEXT(Table1[[#This Row],[Date of Hospital Discharge]],"mmmm"))</f>
        <v/>
      </c>
      <c r="S105" s="6" t="str">
        <f>IF(Table1[[#This Row],[Date of Hospital Discharge]]="","",IF(Table1[[#This Row],[Days Between Admissions]]&lt;=7,1,0))</f>
        <v/>
      </c>
      <c r="T105" s="6" t="str">
        <f>IF(Table1[[#This Row],[Date of Hospital Discharge]]="","",IF(Table1[[#This Row],[Days Between Admissions]]&lt;=14,1,0))</f>
        <v/>
      </c>
      <c r="U105" s="6" t="str">
        <f>IF(Table1[[#This Row],[Date of Hospital Discharge]]="","",IF(Table1[[#This Row],[Days Between Admissions]]&lt;=30,1,0))</f>
        <v/>
      </c>
      <c r="V105" s="6" t="str">
        <f>IF(Table1[[#This Row],[Date of Hospital Discharge]]="","",IF(Table1[[#This Row],[Days Between Admissions]]&lt;=60,1,0))</f>
        <v/>
      </c>
      <c r="W105" s="6" t="str">
        <f>IF(Table1[[#This Row],[Date of Hospital Discharge]]="","",IF(Table1[[#This Row],[Days Between Admissions]]&lt;=90,1,0))</f>
        <v/>
      </c>
      <c r="X105" s="6" t="str">
        <f>IF(Table1[[#This Row],[Date of Hospital Discharge]]="","",IF(Table1[[#This Row],[Days Between Admissions]]="",0,IF(Table1[[#This Row],[Days Between Admissions]]&gt;90,1,0)))</f>
        <v/>
      </c>
      <c r="Y105" s="6" t="str">
        <f>IF(Table1[[#This Row],[Date of Hospital Discharge]]="","",SUM(Table1[Discharge]))</f>
        <v/>
      </c>
      <c r="Z105" s="6" t="str">
        <f>IF(Table1[[#This Row],[Date of Hospital Discharge]]="","",SUM(Table1[Readmission]))</f>
        <v/>
      </c>
      <c r="AA105" s="6" t="str">
        <f>IF(Table1[[#This Row],[Date of Hospital Discharge]]="","",VLOOKUP(Table1[[#This Row],[Discharge Month]],$AI$9:$AJ$20,2,FALSE))</f>
        <v/>
      </c>
      <c r="AB105" s="6" t="str">
        <f>IF(Table1[[#This Row],[Date of Hospital Discharge]]="","",IF(Table1[[#This Row],[Readmission Bucket]]="Readmission within 7 days",1,0))</f>
        <v/>
      </c>
      <c r="AC105" s="6" t="str">
        <f>IF(Table1[[#This Row],[Date of Hospital Discharge]]="","",IF(Table1[[#This Row],[Readmission Bucket]]="Readmission within 14 days",1,0))</f>
        <v/>
      </c>
      <c r="AD105" s="6" t="str">
        <f>IF(Table1[[#This Row],[Date of Hospital Discharge]]="","",IF(Table1[[#This Row],[Readmission Bucket]]="Readmission within 30 days",1,0))</f>
        <v/>
      </c>
      <c r="AE105" s="6" t="str">
        <f>IF(Table1[[#This Row],[Date of Hospital Discharge]]="","",IF(Table1[[#This Row],[Readmission Bucket]]="Readmission within 60 days",1,0))</f>
        <v/>
      </c>
      <c r="AF105" s="6" t="str">
        <f>IF(Table1[[#This Row],[Date of Hospital Discharge]]="","",IF(Table1[[#This Row],[Readmission Bucket]]="Readmission within 90 days",1,0))</f>
        <v/>
      </c>
      <c r="AG105" s="6" t="str">
        <f>IF(Table1[[#This Row],[Date of Hospital Discharge]]="","",IF(Table1[[#This Row],[Readmission Bucket]]="Readmission Greater than 90 Days",1,0))</f>
        <v/>
      </c>
    </row>
    <row r="106" spans="1:33" x14ac:dyDescent="0.4">
      <c r="A106" s="8">
        <v>98</v>
      </c>
      <c r="F106" s="12"/>
      <c r="H106" s="10"/>
      <c r="I106" s="12"/>
      <c r="M106" s="11"/>
      <c r="N106" s="6" t="str">
        <f>IF(Table1[[#This Row],[Date of Hospital Discharge]]="","",1)</f>
        <v/>
      </c>
      <c r="O106" s="6" t="str">
        <f>IF(Table1[[#This Row],[Date of Hospital Discharge]]="","",IF(Table1[[#This Row],[Unplanned Readmission Date]]="",0,1))</f>
        <v/>
      </c>
      <c r="P106" s="6" t="str">
        <f>IF(Table1[[#This Row],[Readmission]]=1,Table1[[#This Row],[Unplanned Readmission Date]]-Table1[[#This Row],[Date of Hospital Discharge]],"")</f>
        <v/>
      </c>
      <c r="Q106" s="6" t="str">
        <f>IF(P106="","",VLOOKUP(P106,Validation!$F$4:$G$10,2,TRUE))</f>
        <v/>
      </c>
      <c r="R106" s="6" t="str">
        <f>IF(Table1[[#This Row],[Date of Hospital Discharge]]="","",TEXT(Table1[[#This Row],[Date of Hospital Discharge]],"mmmm"))</f>
        <v/>
      </c>
      <c r="S106" s="6" t="str">
        <f>IF(Table1[[#This Row],[Date of Hospital Discharge]]="","",IF(Table1[[#This Row],[Days Between Admissions]]&lt;=7,1,0))</f>
        <v/>
      </c>
      <c r="T106" s="6" t="str">
        <f>IF(Table1[[#This Row],[Date of Hospital Discharge]]="","",IF(Table1[[#This Row],[Days Between Admissions]]&lt;=14,1,0))</f>
        <v/>
      </c>
      <c r="U106" s="6" t="str">
        <f>IF(Table1[[#This Row],[Date of Hospital Discharge]]="","",IF(Table1[[#This Row],[Days Between Admissions]]&lt;=30,1,0))</f>
        <v/>
      </c>
      <c r="V106" s="6" t="str">
        <f>IF(Table1[[#This Row],[Date of Hospital Discharge]]="","",IF(Table1[[#This Row],[Days Between Admissions]]&lt;=60,1,0))</f>
        <v/>
      </c>
      <c r="W106" s="6" t="str">
        <f>IF(Table1[[#This Row],[Date of Hospital Discharge]]="","",IF(Table1[[#This Row],[Days Between Admissions]]&lt;=90,1,0))</f>
        <v/>
      </c>
      <c r="X106" s="6" t="str">
        <f>IF(Table1[[#This Row],[Date of Hospital Discharge]]="","",IF(Table1[[#This Row],[Days Between Admissions]]="",0,IF(Table1[[#This Row],[Days Between Admissions]]&gt;90,1,0)))</f>
        <v/>
      </c>
      <c r="Y106" s="6" t="str">
        <f>IF(Table1[[#This Row],[Date of Hospital Discharge]]="","",SUM(Table1[Discharge]))</f>
        <v/>
      </c>
      <c r="Z106" s="6" t="str">
        <f>IF(Table1[[#This Row],[Date of Hospital Discharge]]="","",SUM(Table1[Readmission]))</f>
        <v/>
      </c>
      <c r="AA106" s="6" t="str">
        <f>IF(Table1[[#This Row],[Date of Hospital Discharge]]="","",VLOOKUP(Table1[[#This Row],[Discharge Month]],$AI$9:$AJ$20,2,FALSE))</f>
        <v/>
      </c>
      <c r="AB106" s="6" t="str">
        <f>IF(Table1[[#This Row],[Date of Hospital Discharge]]="","",IF(Table1[[#This Row],[Readmission Bucket]]="Readmission within 7 days",1,0))</f>
        <v/>
      </c>
      <c r="AC106" s="6" t="str">
        <f>IF(Table1[[#This Row],[Date of Hospital Discharge]]="","",IF(Table1[[#This Row],[Readmission Bucket]]="Readmission within 14 days",1,0))</f>
        <v/>
      </c>
      <c r="AD106" s="6" t="str">
        <f>IF(Table1[[#This Row],[Date of Hospital Discharge]]="","",IF(Table1[[#This Row],[Readmission Bucket]]="Readmission within 30 days",1,0))</f>
        <v/>
      </c>
      <c r="AE106" s="6" t="str">
        <f>IF(Table1[[#This Row],[Date of Hospital Discharge]]="","",IF(Table1[[#This Row],[Readmission Bucket]]="Readmission within 60 days",1,0))</f>
        <v/>
      </c>
      <c r="AF106" s="6" t="str">
        <f>IF(Table1[[#This Row],[Date of Hospital Discharge]]="","",IF(Table1[[#This Row],[Readmission Bucket]]="Readmission within 90 days",1,0))</f>
        <v/>
      </c>
      <c r="AG106" s="6" t="str">
        <f>IF(Table1[[#This Row],[Date of Hospital Discharge]]="","",IF(Table1[[#This Row],[Readmission Bucket]]="Readmission Greater than 90 Days",1,0))</f>
        <v/>
      </c>
    </row>
    <row r="107" spans="1:33" x14ac:dyDescent="0.4">
      <c r="A107" s="8">
        <v>99</v>
      </c>
      <c r="F107" s="12"/>
      <c r="H107" s="10"/>
      <c r="I107" s="12"/>
      <c r="M107" s="11"/>
      <c r="N107" s="6" t="str">
        <f>IF(Table1[[#This Row],[Date of Hospital Discharge]]="","",1)</f>
        <v/>
      </c>
      <c r="O107" s="6" t="str">
        <f>IF(Table1[[#This Row],[Date of Hospital Discharge]]="","",IF(Table1[[#This Row],[Unplanned Readmission Date]]="",0,1))</f>
        <v/>
      </c>
      <c r="P107" s="6" t="str">
        <f>IF(Table1[[#This Row],[Readmission]]=1,Table1[[#This Row],[Unplanned Readmission Date]]-Table1[[#This Row],[Date of Hospital Discharge]],"")</f>
        <v/>
      </c>
      <c r="Q107" s="6" t="str">
        <f>IF(P107="","",VLOOKUP(P107,Validation!$F$4:$G$10,2,TRUE))</f>
        <v/>
      </c>
      <c r="R107" s="6" t="str">
        <f>IF(Table1[[#This Row],[Date of Hospital Discharge]]="","",TEXT(Table1[[#This Row],[Date of Hospital Discharge]],"mmmm"))</f>
        <v/>
      </c>
      <c r="S107" s="6" t="str">
        <f>IF(Table1[[#This Row],[Date of Hospital Discharge]]="","",IF(Table1[[#This Row],[Days Between Admissions]]&lt;=7,1,0))</f>
        <v/>
      </c>
      <c r="T107" s="6" t="str">
        <f>IF(Table1[[#This Row],[Date of Hospital Discharge]]="","",IF(Table1[[#This Row],[Days Between Admissions]]&lt;=14,1,0))</f>
        <v/>
      </c>
      <c r="U107" s="6" t="str">
        <f>IF(Table1[[#This Row],[Date of Hospital Discharge]]="","",IF(Table1[[#This Row],[Days Between Admissions]]&lt;=30,1,0))</f>
        <v/>
      </c>
      <c r="V107" s="6" t="str">
        <f>IF(Table1[[#This Row],[Date of Hospital Discharge]]="","",IF(Table1[[#This Row],[Days Between Admissions]]&lt;=60,1,0))</f>
        <v/>
      </c>
      <c r="W107" s="6" t="str">
        <f>IF(Table1[[#This Row],[Date of Hospital Discharge]]="","",IF(Table1[[#This Row],[Days Between Admissions]]&lt;=90,1,0))</f>
        <v/>
      </c>
      <c r="X107" s="6" t="str">
        <f>IF(Table1[[#This Row],[Date of Hospital Discharge]]="","",IF(Table1[[#This Row],[Days Between Admissions]]="",0,IF(Table1[[#This Row],[Days Between Admissions]]&gt;90,1,0)))</f>
        <v/>
      </c>
      <c r="Y107" s="6" t="str">
        <f>IF(Table1[[#This Row],[Date of Hospital Discharge]]="","",SUM(Table1[Discharge]))</f>
        <v/>
      </c>
      <c r="Z107" s="6" t="str">
        <f>IF(Table1[[#This Row],[Date of Hospital Discharge]]="","",SUM(Table1[Readmission]))</f>
        <v/>
      </c>
      <c r="AA107" s="6" t="str">
        <f>IF(Table1[[#This Row],[Date of Hospital Discharge]]="","",VLOOKUP(Table1[[#This Row],[Discharge Month]],$AI$9:$AJ$20,2,FALSE))</f>
        <v/>
      </c>
      <c r="AB107" s="6" t="str">
        <f>IF(Table1[[#This Row],[Date of Hospital Discharge]]="","",IF(Table1[[#This Row],[Readmission Bucket]]="Readmission within 7 days",1,0))</f>
        <v/>
      </c>
      <c r="AC107" s="6" t="str">
        <f>IF(Table1[[#This Row],[Date of Hospital Discharge]]="","",IF(Table1[[#This Row],[Readmission Bucket]]="Readmission within 14 days",1,0))</f>
        <v/>
      </c>
      <c r="AD107" s="6" t="str">
        <f>IF(Table1[[#This Row],[Date of Hospital Discharge]]="","",IF(Table1[[#This Row],[Readmission Bucket]]="Readmission within 30 days",1,0))</f>
        <v/>
      </c>
      <c r="AE107" s="6" t="str">
        <f>IF(Table1[[#This Row],[Date of Hospital Discharge]]="","",IF(Table1[[#This Row],[Readmission Bucket]]="Readmission within 60 days",1,0))</f>
        <v/>
      </c>
      <c r="AF107" s="6" t="str">
        <f>IF(Table1[[#This Row],[Date of Hospital Discharge]]="","",IF(Table1[[#This Row],[Readmission Bucket]]="Readmission within 90 days",1,0))</f>
        <v/>
      </c>
      <c r="AG107" s="6" t="str">
        <f>IF(Table1[[#This Row],[Date of Hospital Discharge]]="","",IF(Table1[[#This Row],[Readmission Bucket]]="Readmission Greater than 90 Days",1,0))</f>
        <v/>
      </c>
    </row>
    <row r="108" spans="1:33" x14ac:dyDescent="0.4">
      <c r="A108" s="8">
        <v>100</v>
      </c>
      <c r="F108" s="12"/>
      <c r="H108" s="10"/>
      <c r="I108" s="12"/>
      <c r="M108" s="11"/>
      <c r="N108" s="6" t="str">
        <f>IF(Table1[[#This Row],[Date of Hospital Discharge]]="","",1)</f>
        <v/>
      </c>
      <c r="O108" s="6" t="str">
        <f>IF(Table1[[#This Row],[Date of Hospital Discharge]]="","",IF(Table1[[#This Row],[Unplanned Readmission Date]]="",0,1))</f>
        <v/>
      </c>
      <c r="P108" s="6" t="str">
        <f>IF(Table1[[#This Row],[Readmission]]=1,Table1[[#This Row],[Unplanned Readmission Date]]-Table1[[#This Row],[Date of Hospital Discharge]],"")</f>
        <v/>
      </c>
      <c r="Q108" s="6" t="str">
        <f>IF(P108="","",VLOOKUP(P108,Validation!$F$4:$G$10,2,TRUE))</f>
        <v/>
      </c>
      <c r="R108" s="6" t="str">
        <f>IF(Table1[[#This Row],[Date of Hospital Discharge]]="","",TEXT(Table1[[#This Row],[Date of Hospital Discharge]],"mmmm"))</f>
        <v/>
      </c>
      <c r="S108" s="6" t="str">
        <f>IF(Table1[[#This Row],[Date of Hospital Discharge]]="","",IF(Table1[[#This Row],[Days Between Admissions]]&lt;=7,1,0))</f>
        <v/>
      </c>
      <c r="T108" s="6" t="str">
        <f>IF(Table1[[#This Row],[Date of Hospital Discharge]]="","",IF(Table1[[#This Row],[Days Between Admissions]]&lt;=14,1,0))</f>
        <v/>
      </c>
      <c r="U108" s="6" t="str">
        <f>IF(Table1[[#This Row],[Date of Hospital Discharge]]="","",IF(Table1[[#This Row],[Days Between Admissions]]&lt;=30,1,0))</f>
        <v/>
      </c>
      <c r="V108" s="6" t="str">
        <f>IF(Table1[[#This Row],[Date of Hospital Discharge]]="","",IF(Table1[[#This Row],[Days Between Admissions]]&lt;=60,1,0))</f>
        <v/>
      </c>
      <c r="W108" s="6" t="str">
        <f>IF(Table1[[#This Row],[Date of Hospital Discharge]]="","",IF(Table1[[#This Row],[Days Between Admissions]]&lt;=90,1,0))</f>
        <v/>
      </c>
      <c r="X108" s="6" t="str">
        <f>IF(Table1[[#This Row],[Date of Hospital Discharge]]="","",IF(Table1[[#This Row],[Days Between Admissions]]="",0,IF(Table1[[#This Row],[Days Between Admissions]]&gt;90,1,0)))</f>
        <v/>
      </c>
      <c r="Y108" s="6" t="str">
        <f>IF(Table1[[#This Row],[Date of Hospital Discharge]]="","",SUM(Table1[Discharge]))</f>
        <v/>
      </c>
      <c r="Z108" s="6" t="str">
        <f>IF(Table1[[#This Row],[Date of Hospital Discharge]]="","",SUM(Table1[Readmission]))</f>
        <v/>
      </c>
      <c r="AA108" s="6" t="str">
        <f>IF(Table1[[#This Row],[Date of Hospital Discharge]]="","",VLOOKUP(Table1[[#This Row],[Discharge Month]],$AI$9:$AJ$20,2,FALSE))</f>
        <v/>
      </c>
      <c r="AB108" s="6" t="str">
        <f>IF(Table1[[#This Row],[Date of Hospital Discharge]]="","",IF(Table1[[#This Row],[Readmission Bucket]]="Readmission within 7 days",1,0))</f>
        <v/>
      </c>
      <c r="AC108" s="6" t="str">
        <f>IF(Table1[[#This Row],[Date of Hospital Discharge]]="","",IF(Table1[[#This Row],[Readmission Bucket]]="Readmission within 14 days",1,0))</f>
        <v/>
      </c>
      <c r="AD108" s="6" t="str">
        <f>IF(Table1[[#This Row],[Date of Hospital Discharge]]="","",IF(Table1[[#This Row],[Readmission Bucket]]="Readmission within 30 days",1,0))</f>
        <v/>
      </c>
      <c r="AE108" s="6" t="str">
        <f>IF(Table1[[#This Row],[Date of Hospital Discharge]]="","",IF(Table1[[#This Row],[Readmission Bucket]]="Readmission within 60 days",1,0))</f>
        <v/>
      </c>
      <c r="AF108" s="6" t="str">
        <f>IF(Table1[[#This Row],[Date of Hospital Discharge]]="","",IF(Table1[[#This Row],[Readmission Bucket]]="Readmission within 90 days",1,0))</f>
        <v/>
      </c>
      <c r="AG108" s="6" t="str">
        <f>IF(Table1[[#This Row],[Date of Hospital Discharge]]="","",IF(Table1[[#This Row],[Readmission Bucket]]="Readmission Greater than 90 Days",1,0))</f>
        <v/>
      </c>
    </row>
    <row r="109" spans="1:33" x14ac:dyDescent="0.4">
      <c r="A109" s="8">
        <v>101</v>
      </c>
      <c r="F109" s="12"/>
      <c r="H109" s="10"/>
      <c r="I109" s="12"/>
      <c r="M109" s="11"/>
      <c r="N109" s="6" t="str">
        <f>IF(Table1[[#This Row],[Date of Hospital Discharge]]="","",1)</f>
        <v/>
      </c>
      <c r="O109" s="6" t="str">
        <f>IF(Table1[[#This Row],[Date of Hospital Discharge]]="","",IF(Table1[[#This Row],[Unplanned Readmission Date]]="",0,1))</f>
        <v/>
      </c>
      <c r="P109" s="6" t="str">
        <f>IF(Table1[[#This Row],[Readmission]]=1,Table1[[#This Row],[Unplanned Readmission Date]]-Table1[[#This Row],[Date of Hospital Discharge]],"")</f>
        <v/>
      </c>
      <c r="Q109" s="6" t="str">
        <f>IF(P109="","",VLOOKUP(P109,Validation!$F$4:$G$10,2,TRUE))</f>
        <v/>
      </c>
      <c r="R109" s="6" t="str">
        <f>IF(Table1[[#This Row],[Date of Hospital Discharge]]="","",TEXT(Table1[[#This Row],[Date of Hospital Discharge]],"mmmm"))</f>
        <v/>
      </c>
      <c r="S109" s="6" t="str">
        <f>IF(Table1[[#This Row],[Date of Hospital Discharge]]="","",IF(Table1[[#This Row],[Days Between Admissions]]&lt;=7,1,0))</f>
        <v/>
      </c>
      <c r="T109" s="6" t="str">
        <f>IF(Table1[[#This Row],[Date of Hospital Discharge]]="","",IF(Table1[[#This Row],[Days Between Admissions]]&lt;=14,1,0))</f>
        <v/>
      </c>
      <c r="U109" s="6" t="str">
        <f>IF(Table1[[#This Row],[Date of Hospital Discharge]]="","",IF(Table1[[#This Row],[Days Between Admissions]]&lt;=30,1,0))</f>
        <v/>
      </c>
      <c r="V109" s="6" t="str">
        <f>IF(Table1[[#This Row],[Date of Hospital Discharge]]="","",IF(Table1[[#This Row],[Days Between Admissions]]&lt;=60,1,0))</f>
        <v/>
      </c>
      <c r="W109" s="6" t="str">
        <f>IF(Table1[[#This Row],[Date of Hospital Discharge]]="","",IF(Table1[[#This Row],[Days Between Admissions]]&lt;=90,1,0))</f>
        <v/>
      </c>
      <c r="X109" s="6" t="str">
        <f>IF(Table1[[#This Row],[Date of Hospital Discharge]]="","",IF(Table1[[#This Row],[Days Between Admissions]]="",0,IF(Table1[[#This Row],[Days Between Admissions]]&gt;90,1,0)))</f>
        <v/>
      </c>
      <c r="Y109" s="6" t="str">
        <f>IF(Table1[[#This Row],[Date of Hospital Discharge]]="","",SUM(Table1[Discharge]))</f>
        <v/>
      </c>
      <c r="Z109" s="6" t="str">
        <f>IF(Table1[[#This Row],[Date of Hospital Discharge]]="","",SUM(Table1[Readmission]))</f>
        <v/>
      </c>
      <c r="AA109" s="6" t="str">
        <f>IF(Table1[[#This Row],[Date of Hospital Discharge]]="","",VLOOKUP(Table1[[#This Row],[Discharge Month]],$AI$9:$AJ$20,2,FALSE))</f>
        <v/>
      </c>
      <c r="AB109" s="6" t="str">
        <f>IF(Table1[[#This Row],[Date of Hospital Discharge]]="","",IF(Table1[[#This Row],[Readmission Bucket]]="Readmission within 7 days",1,0))</f>
        <v/>
      </c>
      <c r="AC109" s="6" t="str">
        <f>IF(Table1[[#This Row],[Date of Hospital Discharge]]="","",IF(Table1[[#This Row],[Readmission Bucket]]="Readmission within 14 days",1,0))</f>
        <v/>
      </c>
      <c r="AD109" s="6" t="str">
        <f>IF(Table1[[#This Row],[Date of Hospital Discharge]]="","",IF(Table1[[#This Row],[Readmission Bucket]]="Readmission within 30 days",1,0))</f>
        <v/>
      </c>
      <c r="AE109" s="6" t="str">
        <f>IF(Table1[[#This Row],[Date of Hospital Discharge]]="","",IF(Table1[[#This Row],[Readmission Bucket]]="Readmission within 60 days",1,0))</f>
        <v/>
      </c>
      <c r="AF109" s="6" t="str">
        <f>IF(Table1[[#This Row],[Date of Hospital Discharge]]="","",IF(Table1[[#This Row],[Readmission Bucket]]="Readmission within 90 days",1,0))</f>
        <v/>
      </c>
      <c r="AG109" s="6" t="str">
        <f>IF(Table1[[#This Row],[Date of Hospital Discharge]]="","",IF(Table1[[#This Row],[Readmission Bucket]]="Readmission Greater than 90 Days",1,0))</f>
        <v/>
      </c>
    </row>
    <row r="110" spans="1:33" x14ac:dyDescent="0.4">
      <c r="A110" s="8">
        <v>102</v>
      </c>
      <c r="F110" s="12"/>
      <c r="H110" s="10"/>
      <c r="I110" s="12"/>
      <c r="M110" s="11"/>
      <c r="N110" s="6" t="str">
        <f>IF(Table1[[#This Row],[Date of Hospital Discharge]]="","",1)</f>
        <v/>
      </c>
      <c r="O110" s="6" t="str">
        <f>IF(Table1[[#This Row],[Date of Hospital Discharge]]="","",IF(Table1[[#This Row],[Unplanned Readmission Date]]="",0,1))</f>
        <v/>
      </c>
      <c r="P110" s="6" t="str">
        <f>IF(Table1[[#This Row],[Readmission]]=1,Table1[[#This Row],[Unplanned Readmission Date]]-Table1[[#This Row],[Date of Hospital Discharge]],"")</f>
        <v/>
      </c>
      <c r="Q110" s="6" t="str">
        <f>IF(P110="","",VLOOKUP(P110,Validation!$F$4:$G$10,2,TRUE))</f>
        <v/>
      </c>
      <c r="R110" s="6" t="str">
        <f>IF(Table1[[#This Row],[Date of Hospital Discharge]]="","",TEXT(Table1[[#This Row],[Date of Hospital Discharge]],"mmmm"))</f>
        <v/>
      </c>
      <c r="S110" s="6" t="str">
        <f>IF(Table1[[#This Row],[Date of Hospital Discharge]]="","",IF(Table1[[#This Row],[Days Between Admissions]]&lt;=7,1,0))</f>
        <v/>
      </c>
      <c r="T110" s="6" t="str">
        <f>IF(Table1[[#This Row],[Date of Hospital Discharge]]="","",IF(Table1[[#This Row],[Days Between Admissions]]&lt;=14,1,0))</f>
        <v/>
      </c>
      <c r="U110" s="6" t="str">
        <f>IF(Table1[[#This Row],[Date of Hospital Discharge]]="","",IF(Table1[[#This Row],[Days Between Admissions]]&lt;=30,1,0))</f>
        <v/>
      </c>
      <c r="V110" s="6" t="str">
        <f>IF(Table1[[#This Row],[Date of Hospital Discharge]]="","",IF(Table1[[#This Row],[Days Between Admissions]]&lt;=60,1,0))</f>
        <v/>
      </c>
      <c r="W110" s="6" t="str">
        <f>IF(Table1[[#This Row],[Date of Hospital Discharge]]="","",IF(Table1[[#This Row],[Days Between Admissions]]&lt;=90,1,0))</f>
        <v/>
      </c>
      <c r="X110" s="6" t="str">
        <f>IF(Table1[[#This Row],[Date of Hospital Discharge]]="","",IF(Table1[[#This Row],[Days Between Admissions]]="",0,IF(Table1[[#This Row],[Days Between Admissions]]&gt;90,1,0)))</f>
        <v/>
      </c>
      <c r="Y110" s="6" t="str">
        <f>IF(Table1[[#This Row],[Date of Hospital Discharge]]="","",SUM(Table1[Discharge]))</f>
        <v/>
      </c>
      <c r="Z110" s="6" t="str">
        <f>IF(Table1[[#This Row],[Date of Hospital Discharge]]="","",SUM(Table1[Readmission]))</f>
        <v/>
      </c>
      <c r="AA110" s="6" t="str">
        <f>IF(Table1[[#This Row],[Date of Hospital Discharge]]="","",VLOOKUP(Table1[[#This Row],[Discharge Month]],$AI$9:$AJ$20,2,FALSE))</f>
        <v/>
      </c>
      <c r="AB110" s="6" t="str">
        <f>IF(Table1[[#This Row],[Date of Hospital Discharge]]="","",IF(Table1[[#This Row],[Readmission Bucket]]="Readmission within 7 days",1,0))</f>
        <v/>
      </c>
      <c r="AC110" s="6" t="str">
        <f>IF(Table1[[#This Row],[Date of Hospital Discharge]]="","",IF(Table1[[#This Row],[Readmission Bucket]]="Readmission within 14 days",1,0))</f>
        <v/>
      </c>
      <c r="AD110" s="6" t="str">
        <f>IF(Table1[[#This Row],[Date of Hospital Discharge]]="","",IF(Table1[[#This Row],[Readmission Bucket]]="Readmission within 30 days",1,0))</f>
        <v/>
      </c>
      <c r="AE110" s="6" t="str">
        <f>IF(Table1[[#This Row],[Date of Hospital Discharge]]="","",IF(Table1[[#This Row],[Readmission Bucket]]="Readmission within 60 days",1,0))</f>
        <v/>
      </c>
      <c r="AF110" s="6" t="str">
        <f>IF(Table1[[#This Row],[Date of Hospital Discharge]]="","",IF(Table1[[#This Row],[Readmission Bucket]]="Readmission within 90 days",1,0))</f>
        <v/>
      </c>
      <c r="AG110" s="6" t="str">
        <f>IF(Table1[[#This Row],[Date of Hospital Discharge]]="","",IF(Table1[[#This Row],[Readmission Bucket]]="Readmission Greater than 90 Days",1,0))</f>
        <v/>
      </c>
    </row>
    <row r="111" spans="1:33" x14ac:dyDescent="0.4">
      <c r="A111" s="8">
        <v>103</v>
      </c>
      <c r="F111" s="12"/>
      <c r="H111" s="10"/>
      <c r="I111" s="12"/>
      <c r="M111" s="11"/>
      <c r="N111" s="6" t="str">
        <f>IF(Table1[[#This Row],[Date of Hospital Discharge]]="","",1)</f>
        <v/>
      </c>
      <c r="O111" s="6" t="str">
        <f>IF(Table1[[#This Row],[Date of Hospital Discharge]]="","",IF(Table1[[#This Row],[Unplanned Readmission Date]]="",0,1))</f>
        <v/>
      </c>
      <c r="P111" s="6" t="str">
        <f>IF(Table1[[#This Row],[Readmission]]=1,Table1[[#This Row],[Unplanned Readmission Date]]-Table1[[#This Row],[Date of Hospital Discharge]],"")</f>
        <v/>
      </c>
      <c r="Q111" s="6" t="str">
        <f>IF(P111="","",VLOOKUP(P111,Validation!$F$4:$G$10,2,TRUE))</f>
        <v/>
      </c>
      <c r="R111" s="6" t="str">
        <f>IF(Table1[[#This Row],[Date of Hospital Discharge]]="","",TEXT(Table1[[#This Row],[Date of Hospital Discharge]],"mmmm"))</f>
        <v/>
      </c>
      <c r="S111" s="6" t="str">
        <f>IF(Table1[[#This Row],[Date of Hospital Discharge]]="","",IF(Table1[[#This Row],[Days Between Admissions]]&lt;=7,1,0))</f>
        <v/>
      </c>
      <c r="T111" s="6" t="str">
        <f>IF(Table1[[#This Row],[Date of Hospital Discharge]]="","",IF(Table1[[#This Row],[Days Between Admissions]]&lt;=14,1,0))</f>
        <v/>
      </c>
      <c r="U111" s="6" t="str">
        <f>IF(Table1[[#This Row],[Date of Hospital Discharge]]="","",IF(Table1[[#This Row],[Days Between Admissions]]&lt;=30,1,0))</f>
        <v/>
      </c>
      <c r="V111" s="6" t="str">
        <f>IF(Table1[[#This Row],[Date of Hospital Discharge]]="","",IF(Table1[[#This Row],[Days Between Admissions]]&lt;=60,1,0))</f>
        <v/>
      </c>
      <c r="W111" s="6" t="str">
        <f>IF(Table1[[#This Row],[Date of Hospital Discharge]]="","",IF(Table1[[#This Row],[Days Between Admissions]]&lt;=90,1,0))</f>
        <v/>
      </c>
      <c r="X111" s="6" t="str">
        <f>IF(Table1[[#This Row],[Date of Hospital Discharge]]="","",IF(Table1[[#This Row],[Days Between Admissions]]="",0,IF(Table1[[#This Row],[Days Between Admissions]]&gt;90,1,0)))</f>
        <v/>
      </c>
      <c r="Y111" s="6" t="str">
        <f>IF(Table1[[#This Row],[Date of Hospital Discharge]]="","",SUM(Table1[Discharge]))</f>
        <v/>
      </c>
      <c r="Z111" s="6" t="str">
        <f>IF(Table1[[#This Row],[Date of Hospital Discharge]]="","",SUM(Table1[Readmission]))</f>
        <v/>
      </c>
      <c r="AA111" s="6" t="str">
        <f>IF(Table1[[#This Row],[Date of Hospital Discharge]]="","",VLOOKUP(Table1[[#This Row],[Discharge Month]],$AI$9:$AJ$20,2,FALSE))</f>
        <v/>
      </c>
      <c r="AB111" s="6" t="str">
        <f>IF(Table1[[#This Row],[Date of Hospital Discharge]]="","",IF(Table1[[#This Row],[Readmission Bucket]]="Readmission within 7 days",1,0))</f>
        <v/>
      </c>
      <c r="AC111" s="6" t="str">
        <f>IF(Table1[[#This Row],[Date of Hospital Discharge]]="","",IF(Table1[[#This Row],[Readmission Bucket]]="Readmission within 14 days",1,0))</f>
        <v/>
      </c>
      <c r="AD111" s="6" t="str">
        <f>IF(Table1[[#This Row],[Date of Hospital Discharge]]="","",IF(Table1[[#This Row],[Readmission Bucket]]="Readmission within 30 days",1,0))</f>
        <v/>
      </c>
      <c r="AE111" s="6" t="str">
        <f>IF(Table1[[#This Row],[Date of Hospital Discharge]]="","",IF(Table1[[#This Row],[Readmission Bucket]]="Readmission within 60 days",1,0))</f>
        <v/>
      </c>
      <c r="AF111" s="6" t="str">
        <f>IF(Table1[[#This Row],[Date of Hospital Discharge]]="","",IF(Table1[[#This Row],[Readmission Bucket]]="Readmission within 90 days",1,0))</f>
        <v/>
      </c>
      <c r="AG111" s="6" t="str">
        <f>IF(Table1[[#This Row],[Date of Hospital Discharge]]="","",IF(Table1[[#This Row],[Readmission Bucket]]="Readmission Greater than 90 Days",1,0))</f>
        <v/>
      </c>
    </row>
    <row r="112" spans="1:33" x14ac:dyDescent="0.4">
      <c r="A112" s="8">
        <v>104</v>
      </c>
      <c r="F112" s="12"/>
      <c r="H112" s="10"/>
      <c r="I112" s="12"/>
      <c r="M112" s="11"/>
      <c r="N112" s="6" t="str">
        <f>IF(Table1[[#This Row],[Date of Hospital Discharge]]="","",1)</f>
        <v/>
      </c>
      <c r="O112" s="6" t="str">
        <f>IF(Table1[[#This Row],[Date of Hospital Discharge]]="","",IF(Table1[[#This Row],[Unplanned Readmission Date]]="",0,1))</f>
        <v/>
      </c>
      <c r="P112" s="6" t="str">
        <f>IF(Table1[[#This Row],[Readmission]]=1,Table1[[#This Row],[Unplanned Readmission Date]]-Table1[[#This Row],[Date of Hospital Discharge]],"")</f>
        <v/>
      </c>
      <c r="Q112" s="6" t="str">
        <f>IF(P112="","",VLOOKUP(P112,Validation!$F$4:$G$10,2,TRUE))</f>
        <v/>
      </c>
      <c r="R112" s="6" t="str">
        <f>IF(Table1[[#This Row],[Date of Hospital Discharge]]="","",TEXT(Table1[[#This Row],[Date of Hospital Discharge]],"mmmm"))</f>
        <v/>
      </c>
      <c r="S112" s="6" t="str">
        <f>IF(Table1[[#This Row],[Date of Hospital Discharge]]="","",IF(Table1[[#This Row],[Days Between Admissions]]&lt;=7,1,0))</f>
        <v/>
      </c>
      <c r="T112" s="6" t="str">
        <f>IF(Table1[[#This Row],[Date of Hospital Discharge]]="","",IF(Table1[[#This Row],[Days Between Admissions]]&lt;=14,1,0))</f>
        <v/>
      </c>
      <c r="U112" s="6" t="str">
        <f>IF(Table1[[#This Row],[Date of Hospital Discharge]]="","",IF(Table1[[#This Row],[Days Between Admissions]]&lt;=30,1,0))</f>
        <v/>
      </c>
      <c r="V112" s="6" t="str">
        <f>IF(Table1[[#This Row],[Date of Hospital Discharge]]="","",IF(Table1[[#This Row],[Days Between Admissions]]&lt;=60,1,0))</f>
        <v/>
      </c>
      <c r="W112" s="6" t="str">
        <f>IF(Table1[[#This Row],[Date of Hospital Discharge]]="","",IF(Table1[[#This Row],[Days Between Admissions]]&lt;=90,1,0))</f>
        <v/>
      </c>
      <c r="X112" s="6" t="str">
        <f>IF(Table1[[#This Row],[Date of Hospital Discharge]]="","",IF(Table1[[#This Row],[Days Between Admissions]]="",0,IF(Table1[[#This Row],[Days Between Admissions]]&gt;90,1,0)))</f>
        <v/>
      </c>
      <c r="Y112" s="6" t="str">
        <f>IF(Table1[[#This Row],[Date of Hospital Discharge]]="","",SUM(Table1[Discharge]))</f>
        <v/>
      </c>
      <c r="Z112" s="6" t="str">
        <f>IF(Table1[[#This Row],[Date of Hospital Discharge]]="","",SUM(Table1[Readmission]))</f>
        <v/>
      </c>
      <c r="AA112" s="6" t="str">
        <f>IF(Table1[[#This Row],[Date of Hospital Discharge]]="","",VLOOKUP(Table1[[#This Row],[Discharge Month]],$AI$9:$AJ$20,2,FALSE))</f>
        <v/>
      </c>
      <c r="AB112" s="6" t="str">
        <f>IF(Table1[[#This Row],[Date of Hospital Discharge]]="","",IF(Table1[[#This Row],[Readmission Bucket]]="Readmission within 7 days",1,0))</f>
        <v/>
      </c>
      <c r="AC112" s="6" t="str">
        <f>IF(Table1[[#This Row],[Date of Hospital Discharge]]="","",IF(Table1[[#This Row],[Readmission Bucket]]="Readmission within 14 days",1,0))</f>
        <v/>
      </c>
      <c r="AD112" s="6" t="str">
        <f>IF(Table1[[#This Row],[Date of Hospital Discharge]]="","",IF(Table1[[#This Row],[Readmission Bucket]]="Readmission within 30 days",1,0))</f>
        <v/>
      </c>
      <c r="AE112" s="6" t="str">
        <f>IF(Table1[[#This Row],[Date of Hospital Discharge]]="","",IF(Table1[[#This Row],[Readmission Bucket]]="Readmission within 60 days",1,0))</f>
        <v/>
      </c>
      <c r="AF112" s="6" t="str">
        <f>IF(Table1[[#This Row],[Date of Hospital Discharge]]="","",IF(Table1[[#This Row],[Readmission Bucket]]="Readmission within 90 days",1,0))</f>
        <v/>
      </c>
      <c r="AG112" s="6" t="str">
        <f>IF(Table1[[#This Row],[Date of Hospital Discharge]]="","",IF(Table1[[#This Row],[Readmission Bucket]]="Readmission Greater than 90 Days",1,0))</f>
        <v/>
      </c>
    </row>
    <row r="113" spans="1:33" x14ac:dyDescent="0.4">
      <c r="A113" s="8">
        <v>105</v>
      </c>
      <c r="F113" s="12"/>
      <c r="H113" s="10"/>
      <c r="I113" s="12"/>
      <c r="M113" s="11"/>
      <c r="N113" s="6" t="str">
        <f>IF(Table1[[#This Row],[Date of Hospital Discharge]]="","",1)</f>
        <v/>
      </c>
      <c r="O113" s="6" t="str">
        <f>IF(Table1[[#This Row],[Date of Hospital Discharge]]="","",IF(Table1[[#This Row],[Unplanned Readmission Date]]="",0,1))</f>
        <v/>
      </c>
      <c r="P113" s="6" t="str">
        <f>IF(Table1[[#This Row],[Readmission]]=1,Table1[[#This Row],[Unplanned Readmission Date]]-Table1[[#This Row],[Date of Hospital Discharge]],"")</f>
        <v/>
      </c>
      <c r="Q113" s="6" t="str">
        <f>IF(P113="","",VLOOKUP(P113,Validation!$F$4:$G$10,2,TRUE))</f>
        <v/>
      </c>
      <c r="R113" s="6" t="str">
        <f>IF(Table1[[#This Row],[Date of Hospital Discharge]]="","",TEXT(Table1[[#This Row],[Date of Hospital Discharge]],"mmmm"))</f>
        <v/>
      </c>
      <c r="S113" s="6" t="str">
        <f>IF(Table1[[#This Row],[Date of Hospital Discharge]]="","",IF(Table1[[#This Row],[Days Between Admissions]]&lt;=7,1,0))</f>
        <v/>
      </c>
      <c r="T113" s="6" t="str">
        <f>IF(Table1[[#This Row],[Date of Hospital Discharge]]="","",IF(Table1[[#This Row],[Days Between Admissions]]&lt;=14,1,0))</f>
        <v/>
      </c>
      <c r="U113" s="6" t="str">
        <f>IF(Table1[[#This Row],[Date of Hospital Discharge]]="","",IF(Table1[[#This Row],[Days Between Admissions]]&lt;=30,1,0))</f>
        <v/>
      </c>
      <c r="V113" s="6" t="str">
        <f>IF(Table1[[#This Row],[Date of Hospital Discharge]]="","",IF(Table1[[#This Row],[Days Between Admissions]]&lt;=60,1,0))</f>
        <v/>
      </c>
      <c r="W113" s="6" t="str">
        <f>IF(Table1[[#This Row],[Date of Hospital Discharge]]="","",IF(Table1[[#This Row],[Days Between Admissions]]&lt;=90,1,0))</f>
        <v/>
      </c>
      <c r="X113" s="6" t="str">
        <f>IF(Table1[[#This Row],[Date of Hospital Discharge]]="","",IF(Table1[[#This Row],[Days Between Admissions]]="",0,IF(Table1[[#This Row],[Days Between Admissions]]&gt;90,1,0)))</f>
        <v/>
      </c>
      <c r="Y113" s="6" t="str">
        <f>IF(Table1[[#This Row],[Date of Hospital Discharge]]="","",SUM(Table1[Discharge]))</f>
        <v/>
      </c>
      <c r="Z113" s="6" t="str">
        <f>IF(Table1[[#This Row],[Date of Hospital Discharge]]="","",SUM(Table1[Readmission]))</f>
        <v/>
      </c>
      <c r="AA113" s="6" t="str">
        <f>IF(Table1[[#This Row],[Date of Hospital Discharge]]="","",VLOOKUP(Table1[[#This Row],[Discharge Month]],$AI$9:$AJ$20,2,FALSE))</f>
        <v/>
      </c>
      <c r="AB113" s="6" t="str">
        <f>IF(Table1[[#This Row],[Date of Hospital Discharge]]="","",IF(Table1[[#This Row],[Readmission Bucket]]="Readmission within 7 days",1,0))</f>
        <v/>
      </c>
      <c r="AC113" s="6" t="str">
        <f>IF(Table1[[#This Row],[Date of Hospital Discharge]]="","",IF(Table1[[#This Row],[Readmission Bucket]]="Readmission within 14 days",1,0))</f>
        <v/>
      </c>
      <c r="AD113" s="6" t="str">
        <f>IF(Table1[[#This Row],[Date of Hospital Discharge]]="","",IF(Table1[[#This Row],[Readmission Bucket]]="Readmission within 30 days",1,0))</f>
        <v/>
      </c>
      <c r="AE113" s="6" t="str">
        <f>IF(Table1[[#This Row],[Date of Hospital Discharge]]="","",IF(Table1[[#This Row],[Readmission Bucket]]="Readmission within 60 days",1,0))</f>
        <v/>
      </c>
      <c r="AF113" s="6" t="str">
        <f>IF(Table1[[#This Row],[Date of Hospital Discharge]]="","",IF(Table1[[#This Row],[Readmission Bucket]]="Readmission within 90 days",1,0))</f>
        <v/>
      </c>
      <c r="AG113" s="6" t="str">
        <f>IF(Table1[[#This Row],[Date of Hospital Discharge]]="","",IF(Table1[[#This Row],[Readmission Bucket]]="Readmission Greater than 90 Days",1,0))</f>
        <v/>
      </c>
    </row>
    <row r="114" spans="1:33" x14ac:dyDescent="0.4">
      <c r="A114" s="8">
        <v>106</v>
      </c>
      <c r="F114" s="12"/>
      <c r="H114" s="10"/>
      <c r="I114" s="12"/>
      <c r="M114" s="11"/>
      <c r="N114" s="6" t="str">
        <f>IF(Table1[[#This Row],[Date of Hospital Discharge]]="","",1)</f>
        <v/>
      </c>
      <c r="O114" s="6" t="str">
        <f>IF(Table1[[#This Row],[Date of Hospital Discharge]]="","",IF(Table1[[#This Row],[Unplanned Readmission Date]]="",0,1))</f>
        <v/>
      </c>
      <c r="P114" s="6" t="str">
        <f>IF(Table1[[#This Row],[Readmission]]=1,Table1[[#This Row],[Unplanned Readmission Date]]-Table1[[#This Row],[Date of Hospital Discharge]],"")</f>
        <v/>
      </c>
      <c r="Q114" s="6" t="str">
        <f>IF(P114="","",VLOOKUP(P114,Validation!$F$4:$G$10,2,TRUE))</f>
        <v/>
      </c>
      <c r="R114" s="6" t="str">
        <f>IF(Table1[[#This Row],[Date of Hospital Discharge]]="","",TEXT(Table1[[#This Row],[Date of Hospital Discharge]],"mmmm"))</f>
        <v/>
      </c>
      <c r="S114" s="6" t="str">
        <f>IF(Table1[[#This Row],[Date of Hospital Discharge]]="","",IF(Table1[[#This Row],[Days Between Admissions]]&lt;=7,1,0))</f>
        <v/>
      </c>
      <c r="T114" s="6" t="str">
        <f>IF(Table1[[#This Row],[Date of Hospital Discharge]]="","",IF(Table1[[#This Row],[Days Between Admissions]]&lt;=14,1,0))</f>
        <v/>
      </c>
      <c r="U114" s="6" t="str">
        <f>IF(Table1[[#This Row],[Date of Hospital Discharge]]="","",IF(Table1[[#This Row],[Days Between Admissions]]&lt;=30,1,0))</f>
        <v/>
      </c>
      <c r="V114" s="6" t="str">
        <f>IF(Table1[[#This Row],[Date of Hospital Discharge]]="","",IF(Table1[[#This Row],[Days Between Admissions]]&lt;=60,1,0))</f>
        <v/>
      </c>
      <c r="W114" s="6" t="str">
        <f>IF(Table1[[#This Row],[Date of Hospital Discharge]]="","",IF(Table1[[#This Row],[Days Between Admissions]]&lt;=90,1,0))</f>
        <v/>
      </c>
      <c r="X114" s="6" t="str">
        <f>IF(Table1[[#This Row],[Date of Hospital Discharge]]="","",IF(Table1[[#This Row],[Days Between Admissions]]="",0,IF(Table1[[#This Row],[Days Between Admissions]]&gt;90,1,0)))</f>
        <v/>
      </c>
      <c r="Y114" s="6" t="str">
        <f>IF(Table1[[#This Row],[Date of Hospital Discharge]]="","",SUM(Table1[Discharge]))</f>
        <v/>
      </c>
      <c r="Z114" s="6" t="str">
        <f>IF(Table1[[#This Row],[Date of Hospital Discharge]]="","",SUM(Table1[Readmission]))</f>
        <v/>
      </c>
      <c r="AA114" s="6" t="str">
        <f>IF(Table1[[#This Row],[Date of Hospital Discharge]]="","",VLOOKUP(Table1[[#This Row],[Discharge Month]],$AI$9:$AJ$20,2,FALSE))</f>
        <v/>
      </c>
      <c r="AB114" s="6" t="str">
        <f>IF(Table1[[#This Row],[Date of Hospital Discharge]]="","",IF(Table1[[#This Row],[Readmission Bucket]]="Readmission within 7 days",1,0))</f>
        <v/>
      </c>
      <c r="AC114" s="6" t="str">
        <f>IF(Table1[[#This Row],[Date of Hospital Discharge]]="","",IF(Table1[[#This Row],[Readmission Bucket]]="Readmission within 14 days",1,0))</f>
        <v/>
      </c>
      <c r="AD114" s="6" t="str">
        <f>IF(Table1[[#This Row],[Date of Hospital Discharge]]="","",IF(Table1[[#This Row],[Readmission Bucket]]="Readmission within 30 days",1,0))</f>
        <v/>
      </c>
      <c r="AE114" s="6" t="str">
        <f>IF(Table1[[#This Row],[Date of Hospital Discharge]]="","",IF(Table1[[#This Row],[Readmission Bucket]]="Readmission within 60 days",1,0))</f>
        <v/>
      </c>
      <c r="AF114" s="6" t="str">
        <f>IF(Table1[[#This Row],[Date of Hospital Discharge]]="","",IF(Table1[[#This Row],[Readmission Bucket]]="Readmission within 90 days",1,0))</f>
        <v/>
      </c>
      <c r="AG114" s="6" t="str">
        <f>IF(Table1[[#This Row],[Date of Hospital Discharge]]="","",IF(Table1[[#This Row],[Readmission Bucket]]="Readmission Greater than 90 Days",1,0))</f>
        <v/>
      </c>
    </row>
    <row r="115" spans="1:33" x14ac:dyDescent="0.4">
      <c r="A115" s="8">
        <v>107</v>
      </c>
      <c r="F115" s="12"/>
      <c r="H115" s="10"/>
      <c r="I115" s="12"/>
      <c r="M115" s="11"/>
      <c r="N115" s="6" t="str">
        <f>IF(Table1[[#This Row],[Date of Hospital Discharge]]="","",1)</f>
        <v/>
      </c>
      <c r="O115" s="6" t="str">
        <f>IF(Table1[[#This Row],[Date of Hospital Discharge]]="","",IF(Table1[[#This Row],[Unplanned Readmission Date]]="",0,1))</f>
        <v/>
      </c>
      <c r="P115" s="6" t="str">
        <f>IF(Table1[[#This Row],[Readmission]]=1,Table1[[#This Row],[Unplanned Readmission Date]]-Table1[[#This Row],[Date of Hospital Discharge]],"")</f>
        <v/>
      </c>
      <c r="Q115" s="6" t="str">
        <f>IF(P115="","",VLOOKUP(P115,Validation!$F$4:$G$10,2,TRUE))</f>
        <v/>
      </c>
      <c r="R115" s="6" t="str">
        <f>IF(Table1[[#This Row],[Date of Hospital Discharge]]="","",TEXT(Table1[[#This Row],[Date of Hospital Discharge]],"mmmm"))</f>
        <v/>
      </c>
      <c r="S115" s="6" t="str">
        <f>IF(Table1[[#This Row],[Date of Hospital Discharge]]="","",IF(Table1[[#This Row],[Days Between Admissions]]&lt;=7,1,0))</f>
        <v/>
      </c>
      <c r="T115" s="6" t="str">
        <f>IF(Table1[[#This Row],[Date of Hospital Discharge]]="","",IF(Table1[[#This Row],[Days Between Admissions]]&lt;=14,1,0))</f>
        <v/>
      </c>
      <c r="U115" s="6" t="str">
        <f>IF(Table1[[#This Row],[Date of Hospital Discharge]]="","",IF(Table1[[#This Row],[Days Between Admissions]]&lt;=30,1,0))</f>
        <v/>
      </c>
      <c r="V115" s="6" t="str">
        <f>IF(Table1[[#This Row],[Date of Hospital Discharge]]="","",IF(Table1[[#This Row],[Days Between Admissions]]&lt;=60,1,0))</f>
        <v/>
      </c>
      <c r="W115" s="6" t="str">
        <f>IF(Table1[[#This Row],[Date of Hospital Discharge]]="","",IF(Table1[[#This Row],[Days Between Admissions]]&lt;=90,1,0))</f>
        <v/>
      </c>
      <c r="X115" s="6" t="str">
        <f>IF(Table1[[#This Row],[Date of Hospital Discharge]]="","",IF(Table1[[#This Row],[Days Between Admissions]]="",0,IF(Table1[[#This Row],[Days Between Admissions]]&gt;90,1,0)))</f>
        <v/>
      </c>
      <c r="Y115" s="6" t="str">
        <f>IF(Table1[[#This Row],[Date of Hospital Discharge]]="","",SUM(Table1[Discharge]))</f>
        <v/>
      </c>
      <c r="Z115" s="6" t="str">
        <f>IF(Table1[[#This Row],[Date of Hospital Discharge]]="","",SUM(Table1[Readmission]))</f>
        <v/>
      </c>
      <c r="AA115" s="6" t="str">
        <f>IF(Table1[[#This Row],[Date of Hospital Discharge]]="","",VLOOKUP(Table1[[#This Row],[Discharge Month]],$AI$9:$AJ$20,2,FALSE))</f>
        <v/>
      </c>
      <c r="AB115" s="6" t="str">
        <f>IF(Table1[[#This Row],[Date of Hospital Discharge]]="","",IF(Table1[[#This Row],[Readmission Bucket]]="Readmission within 7 days",1,0))</f>
        <v/>
      </c>
      <c r="AC115" s="6" t="str">
        <f>IF(Table1[[#This Row],[Date of Hospital Discharge]]="","",IF(Table1[[#This Row],[Readmission Bucket]]="Readmission within 14 days",1,0))</f>
        <v/>
      </c>
      <c r="AD115" s="6" t="str">
        <f>IF(Table1[[#This Row],[Date of Hospital Discharge]]="","",IF(Table1[[#This Row],[Readmission Bucket]]="Readmission within 30 days",1,0))</f>
        <v/>
      </c>
      <c r="AE115" s="6" t="str">
        <f>IF(Table1[[#This Row],[Date of Hospital Discharge]]="","",IF(Table1[[#This Row],[Readmission Bucket]]="Readmission within 60 days",1,0))</f>
        <v/>
      </c>
      <c r="AF115" s="6" t="str">
        <f>IF(Table1[[#This Row],[Date of Hospital Discharge]]="","",IF(Table1[[#This Row],[Readmission Bucket]]="Readmission within 90 days",1,0))</f>
        <v/>
      </c>
      <c r="AG115" s="6" t="str">
        <f>IF(Table1[[#This Row],[Date of Hospital Discharge]]="","",IF(Table1[[#This Row],[Readmission Bucket]]="Readmission Greater than 90 Days",1,0))</f>
        <v/>
      </c>
    </row>
    <row r="116" spans="1:33" x14ac:dyDescent="0.4">
      <c r="A116" s="8">
        <v>108</v>
      </c>
      <c r="F116" s="12"/>
      <c r="H116" s="10"/>
      <c r="I116" s="12"/>
      <c r="M116" s="11"/>
      <c r="N116" s="6" t="str">
        <f>IF(Table1[[#This Row],[Date of Hospital Discharge]]="","",1)</f>
        <v/>
      </c>
      <c r="O116" s="6" t="str">
        <f>IF(Table1[[#This Row],[Date of Hospital Discharge]]="","",IF(Table1[[#This Row],[Unplanned Readmission Date]]="",0,1))</f>
        <v/>
      </c>
      <c r="P116" s="6" t="str">
        <f>IF(Table1[[#This Row],[Readmission]]=1,Table1[[#This Row],[Unplanned Readmission Date]]-Table1[[#This Row],[Date of Hospital Discharge]],"")</f>
        <v/>
      </c>
      <c r="Q116" s="6" t="str">
        <f>IF(P116="","",VLOOKUP(P116,Validation!$F$4:$G$10,2,TRUE))</f>
        <v/>
      </c>
      <c r="R116" s="6" t="str">
        <f>IF(Table1[[#This Row],[Date of Hospital Discharge]]="","",TEXT(Table1[[#This Row],[Date of Hospital Discharge]],"mmmm"))</f>
        <v/>
      </c>
      <c r="S116" s="6" t="str">
        <f>IF(Table1[[#This Row],[Date of Hospital Discharge]]="","",IF(Table1[[#This Row],[Days Between Admissions]]&lt;=7,1,0))</f>
        <v/>
      </c>
      <c r="T116" s="6" t="str">
        <f>IF(Table1[[#This Row],[Date of Hospital Discharge]]="","",IF(Table1[[#This Row],[Days Between Admissions]]&lt;=14,1,0))</f>
        <v/>
      </c>
      <c r="U116" s="6" t="str">
        <f>IF(Table1[[#This Row],[Date of Hospital Discharge]]="","",IF(Table1[[#This Row],[Days Between Admissions]]&lt;=30,1,0))</f>
        <v/>
      </c>
      <c r="V116" s="6" t="str">
        <f>IF(Table1[[#This Row],[Date of Hospital Discharge]]="","",IF(Table1[[#This Row],[Days Between Admissions]]&lt;=60,1,0))</f>
        <v/>
      </c>
      <c r="W116" s="6" t="str">
        <f>IF(Table1[[#This Row],[Date of Hospital Discharge]]="","",IF(Table1[[#This Row],[Days Between Admissions]]&lt;=90,1,0))</f>
        <v/>
      </c>
      <c r="X116" s="6" t="str">
        <f>IF(Table1[[#This Row],[Date of Hospital Discharge]]="","",IF(Table1[[#This Row],[Days Between Admissions]]="",0,IF(Table1[[#This Row],[Days Between Admissions]]&gt;90,1,0)))</f>
        <v/>
      </c>
      <c r="Y116" s="6" t="str">
        <f>IF(Table1[[#This Row],[Date of Hospital Discharge]]="","",SUM(Table1[Discharge]))</f>
        <v/>
      </c>
      <c r="Z116" s="6" t="str">
        <f>IF(Table1[[#This Row],[Date of Hospital Discharge]]="","",SUM(Table1[Readmission]))</f>
        <v/>
      </c>
      <c r="AA116" s="6" t="str">
        <f>IF(Table1[[#This Row],[Date of Hospital Discharge]]="","",VLOOKUP(Table1[[#This Row],[Discharge Month]],$AI$9:$AJ$20,2,FALSE))</f>
        <v/>
      </c>
      <c r="AB116" s="6" t="str">
        <f>IF(Table1[[#This Row],[Date of Hospital Discharge]]="","",IF(Table1[[#This Row],[Readmission Bucket]]="Readmission within 7 days",1,0))</f>
        <v/>
      </c>
      <c r="AC116" s="6" t="str">
        <f>IF(Table1[[#This Row],[Date of Hospital Discharge]]="","",IF(Table1[[#This Row],[Readmission Bucket]]="Readmission within 14 days",1,0))</f>
        <v/>
      </c>
      <c r="AD116" s="6" t="str">
        <f>IF(Table1[[#This Row],[Date of Hospital Discharge]]="","",IF(Table1[[#This Row],[Readmission Bucket]]="Readmission within 30 days",1,0))</f>
        <v/>
      </c>
      <c r="AE116" s="6" t="str">
        <f>IF(Table1[[#This Row],[Date of Hospital Discharge]]="","",IF(Table1[[#This Row],[Readmission Bucket]]="Readmission within 60 days",1,0))</f>
        <v/>
      </c>
      <c r="AF116" s="6" t="str">
        <f>IF(Table1[[#This Row],[Date of Hospital Discharge]]="","",IF(Table1[[#This Row],[Readmission Bucket]]="Readmission within 90 days",1,0))</f>
        <v/>
      </c>
      <c r="AG116" s="6" t="str">
        <f>IF(Table1[[#This Row],[Date of Hospital Discharge]]="","",IF(Table1[[#This Row],[Readmission Bucket]]="Readmission Greater than 90 Days",1,0))</f>
        <v/>
      </c>
    </row>
    <row r="117" spans="1:33" x14ac:dyDescent="0.4">
      <c r="A117" s="8">
        <v>109</v>
      </c>
      <c r="F117" s="12"/>
      <c r="H117" s="10"/>
      <c r="I117" s="12"/>
      <c r="M117" s="11"/>
      <c r="N117" s="6" t="str">
        <f>IF(Table1[[#This Row],[Date of Hospital Discharge]]="","",1)</f>
        <v/>
      </c>
      <c r="O117" s="6" t="str">
        <f>IF(Table1[[#This Row],[Date of Hospital Discharge]]="","",IF(Table1[[#This Row],[Unplanned Readmission Date]]="",0,1))</f>
        <v/>
      </c>
      <c r="P117" s="6" t="str">
        <f>IF(Table1[[#This Row],[Readmission]]=1,Table1[[#This Row],[Unplanned Readmission Date]]-Table1[[#This Row],[Date of Hospital Discharge]],"")</f>
        <v/>
      </c>
      <c r="Q117" s="6" t="str">
        <f>IF(P117="","",VLOOKUP(P117,Validation!$F$4:$G$10,2,TRUE))</f>
        <v/>
      </c>
      <c r="R117" s="6" t="str">
        <f>IF(Table1[[#This Row],[Date of Hospital Discharge]]="","",TEXT(Table1[[#This Row],[Date of Hospital Discharge]],"mmmm"))</f>
        <v/>
      </c>
      <c r="S117" s="6" t="str">
        <f>IF(Table1[[#This Row],[Date of Hospital Discharge]]="","",IF(Table1[[#This Row],[Days Between Admissions]]&lt;=7,1,0))</f>
        <v/>
      </c>
      <c r="T117" s="6" t="str">
        <f>IF(Table1[[#This Row],[Date of Hospital Discharge]]="","",IF(Table1[[#This Row],[Days Between Admissions]]&lt;=14,1,0))</f>
        <v/>
      </c>
      <c r="U117" s="6" t="str">
        <f>IF(Table1[[#This Row],[Date of Hospital Discharge]]="","",IF(Table1[[#This Row],[Days Between Admissions]]&lt;=30,1,0))</f>
        <v/>
      </c>
      <c r="V117" s="6" t="str">
        <f>IF(Table1[[#This Row],[Date of Hospital Discharge]]="","",IF(Table1[[#This Row],[Days Between Admissions]]&lt;=60,1,0))</f>
        <v/>
      </c>
      <c r="W117" s="6" t="str">
        <f>IF(Table1[[#This Row],[Date of Hospital Discharge]]="","",IF(Table1[[#This Row],[Days Between Admissions]]&lt;=90,1,0))</f>
        <v/>
      </c>
      <c r="X117" s="6" t="str">
        <f>IF(Table1[[#This Row],[Date of Hospital Discharge]]="","",IF(Table1[[#This Row],[Days Between Admissions]]="",0,IF(Table1[[#This Row],[Days Between Admissions]]&gt;90,1,0)))</f>
        <v/>
      </c>
      <c r="Y117" s="6" t="str">
        <f>IF(Table1[[#This Row],[Date of Hospital Discharge]]="","",SUM(Table1[Discharge]))</f>
        <v/>
      </c>
      <c r="Z117" s="6" t="str">
        <f>IF(Table1[[#This Row],[Date of Hospital Discharge]]="","",SUM(Table1[Readmission]))</f>
        <v/>
      </c>
      <c r="AA117" s="6" t="str">
        <f>IF(Table1[[#This Row],[Date of Hospital Discharge]]="","",VLOOKUP(Table1[[#This Row],[Discharge Month]],$AI$9:$AJ$20,2,FALSE))</f>
        <v/>
      </c>
      <c r="AB117" s="6" t="str">
        <f>IF(Table1[[#This Row],[Date of Hospital Discharge]]="","",IF(Table1[[#This Row],[Readmission Bucket]]="Readmission within 7 days",1,0))</f>
        <v/>
      </c>
      <c r="AC117" s="6" t="str">
        <f>IF(Table1[[#This Row],[Date of Hospital Discharge]]="","",IF(Table1[[#This Row],[Readmission Bucket]]="Readmission within 14 days",1,0))</f>
        <v/>
      </c>
      <c r="AD117" s="6" t="str">
        <f>IF(Table1[[#This Row],[Date of Hospital Discharge]]="","",IF(Table1[[#This Row],[Readmission Bucket]]="Readmission within 30 days",1,0))</f>
        <v/>
      </c>
      <c r="AE117" s="6" t="str">
        <f>IF(Table1[[#This Row],[Date of Hospital Discharge]]="","",IF(Table1[[#This Row],[Readmission Bucket]]="Readmission within 60 days",1,0))</f>
        <v/>
      </c>
      <c r="AF117" s="6" t="str">
        <f>IF(Table1[[#This Row],[Date of Hospital Discharge]]="","",IF(Table1[[#This Row],[Readmission Bucket]]="Readmission within 90 days",1,0))</f>
        <v/>
      </c>
      <c r="AG117" s="6" t="str">
        <f>IF(Table1[[#This Row],[Date of Hospital Discharge]]="","",IF(Table1[[#This Row],[Readmission Bucket]]="Readmission Greater than 90 Days",1,0))</f>
        <v/>
      </c>
    </row>
    <row r="118" spans="1:33" x14ac:dyDescent="0.4">
      <c r="A118" s="8">
        <v>110</v>
      </c>
      <c r="F118" s="12"/>
      <c r="H118" s="10"/>
      <c r="I118" s="12"/>
      <c r="M118" s="11"/>
      <c r="N118" s="6" t="str">
        <f>IF(Table1[[#This Row],[Date of Hospital Discharge]]="","",1)</f>
        <v/>
      </c>
      <c r="O118" s="6" t="str">
        <f>IF(Table1[[#This Row],[Date of Hospital Discharge]]="","",IF(Table1[[#This Row],[Unplanned Readmission Date]]="",0,1))</f>
        <v/>
      </c>
      <c r="P118" s="6" t="str">
        <f>IF(Table1[[#This Row],[Readmission]]=1,Table1[[#This Row],[Unplanned Readmission Date]]-Table1[[#This Row],[Date of Hospital Discharge]],"")</f>
        <v/>
      </c>
      <c r="Q118" s="6" t="str">
        <f>IF(P118="","",VLOOKUP(P118,Validation!$F$4:$G$10,2,TRUE))</f>
        <v/>
      </c>
      <c r="R118" s="6" t="str">
        <f>IF(Table1[[#This Row],[Date of Hospital Discharge]]="","",TEXT(Table1[[#This Row],[Date of Hospital Discharge]],"mmmm"))</f>
        <v/>
      </c>
      <c r="S118" s="6" t="str">
        <f>IF(Table1[[#This Row],[Date of Hospital Discharge]]="","",IF(Table1[[#This Row],[Days Between Admissions]]&lt;=7,1,0))</f>
        <v/>
      </c>
      <c r="T118" s="6" t="str">
        <f>IF(Table1[[#This Row],[Date of Hospital Discharge]]="","",IF(Table1[[#This Row],[Days Between Admissions]]&lt;=14,1,0))</f>
        <v/>
      </c>
      <c r="U118" s="6" t="str">
        <f>IF(Table1[[#This Row],[Date of Hospital Discharge]]="","",IF(Table1[[#This Row],[Days Between Admissions]]&lt;=30,1,0))</f>
        <v/>
      </c>
      <c r="V118" s="6" t="str">
        <f>IF(Table1[[#This Row],[Date of Hospital Discharge]]="","",IF(Table1[[#This Row],[Days Between Admissions]]&lt;=60,1,0))</f>
        <v/>
      </c>
      <c r="W118" s="6" t="str">
        <f>IF(Table1[[#This Row],[Date of Hospital Discharge]]="","",IF(Table1[[#This Row],[Days Between Admissions]]&lt;=90,1,0))</f>
        <v/>
      </c>
      <c r="X118" s="6" t="str">
        <f>IF(Table1[[#This Row],[Date of Hospital Discharge]]="","",IF(Table1[[#This Row],[Days Between Admissions]]="",0,IF(Table1[[#This Row],[Days Between Admissions]]&gt;90,1,0)))</f>
        <v/>
      </c>
      <c r="Y118" s="6" t="str">
        <f>IF(Table1[[#This Row],[Date of Hospital Discharge]]="","",SUM(Table1[Discharge]))</f>
        <v/>
      </c>
      <c r="Z118" s="6" t="str">
        <f>IF(Table1[[#This Row],[Date of Hospital Discharge]]="","",SUM(Table1[Readmission]))</f>
        <v/>
      </c>
      <c r="AA118" s="6" t="str">
        <f>IF(Table1[[#This Row],[Date of Hospital Discharge]]="","",VLOOKUP(Table1[[#This Row],[Discharge Month]],$AI$9:$AJ$20,2,FALSE))</f>
        <v/>
      </c>
      <c r="AB118" s="6" t="str">
        <f>IF(Table1[[#This Row],[Date of Hospital Discharge]]="","",IF(Table1[[#This Row],[Readmission Bucket]]="Readmission within 7 days",1,0))</f>
        <v/>
      </c>
      <c r="AC118" s="6" t="str">
        <f>IF(Table1[[#This Row],[Date of Hospital Discharge]]="","",IF(Table1[[#This Row],[Readmission Bucket]]="Readmission within 14 days",1,0))</f>
        <v/>
      </c>
      <c r="AD118" s="6" t="str">
        <f>IF(Table1[[#This Row],[Date of Hospital Discharge]]="","",IF(Table1[[#This Row],[Readmission Bucket]]="Readmission within 30 days",1,0))</f>
        <v/>
      </c>
      <c r="AE118" s="6" t="str">
        <f>IF(Table1[[#This Row],[Date of Hospital Discharge]]="","",IF(Table1[[#This Row],[Readmission Bucket]]="Readmission within 60 days",1,0))</f>
        <v/>
      </c>
      <c r="AF118" s="6" t="str">
        <f>IF(Table1[[#This Row],[Date of Hospital Discharge]]="","",IF(Table1[[#This Row],[Readmission Bucket]]="Readmission within 90 days",1,0))</f>
        <v/>
      </c>
      <c r="AG118" s="6" t="str">
        <f>IF(Table1[[#This Row],[Date of Hospital Discharge]]="","",IF(Table1[[#This Row],[Readmission Bucket]]="Readmission Greater than 90 Days",1,0))</f>
        <v/>
      </c>
    </row>
    <row r="119" spans="1:33" x14ac:dyDescent="0.4">
      <c r="A119" s="8">
        <v>111</v>
      </c>
      <c r="F119" s="12"/>
      <c r="H119" s="10"/>
      <c r="I119" s="12"/>
      <c r="M119" s="11"/>
      <c r="N119" s="6" t="str">
        <f>IF(Table1[[#This Row],[Date of Hospital Discharge]]="","",1)</f>
        <v/>
      </c>
      <c r="O119" s="6" t="str">
        <f>IF(Table1[[#This Row],[Date of Hospital Discharge]]="","",IF(Table1[[#This Row],[Unplanned Readmission Date]]="",0,1))</f>
        <v/>
      </c>
      <c r="P119" s="6" t="str">
        <f>IF(Table1[[#This Row],[Readmission]]=1,Table1[[#This Row],[Unplanned Readmission Date]]-Table1[[#This Row],[Date of Hospital Discharge]],"")</f>
        <v/>
      </c>
      <c r="Q119" s="6" t="str">
        <f>IF(P119="","",VLOOKUP(P119,Validation!$F$4:$G$10,2,TRUE))</f>
        <v/>
      </c>
      <c r="R119" s="6" t="str">
        <f>IF(Table1[[#This Row],[Date of Hospital Discharge]]="","",TEXT(Table1[[#This Row],[Date of Hospital Discharge]],"mmmm"))</f>
        <v/>
      </c>
      <c r="S119" s="6" t="str">
        <f>IF(Table1[[#This Row],[Date of Hospital Discharge]]="","",IF(Table1[[#This Row],[Days Between Admissions]]&lt;=7,1,0))</f>
        <v/>
      </c>
      <c r="T119" s="6" t="str">
        <f>IF(Table1[[#This Row],[Date of Hospital Discharge]]="","",IF(Table1[[#This Row],[Days Between Admissions]]&lt;=14,1,0))</f>
        <v/>
      </c>
      <c r="U119" s="6" t="str">
        <f>IF(Table1[[#This Row],[Date of Hospital Discharge]]="","",IF(Table1[[#This Row],[Days Between Admissions]]&lt;=30,1,0))</f>
        <v/>
      </c>
      <c r="V119" s="6" t="str">
        <f>IF(Table1[[#This Row],[Date of Hospital Discharge]]="","",IF(Table1[[#This Row],[Days Between Admissions]]&lt;=60,1,0))</f>
        <v/>
      </c>
      <c r="W119" s="6" t="str">
        <f>IF(Table1[[#This Row],[Date of Hospital Discharge]]="","",IF(Table1[[#This Row],[Days Between Admissions]]&lt;=90,1,0))</f>
        <v/>
      </c>
      <c r="X119" s="6" t="str">
        <f>IF(Table1[[#This Row],[Date of Hospital Discharge]]="","",IF(Table1[[#This Row],[Days Between Admissions]]="",0,IF(Table1[[#This Row],[Days Between Admissions]]&gt;90,1,0)))</f>
        <v/>
      </c>
      <c r="Y119" s="6" t="str">
        <f>IF(Table1[[#This Row],[Date of Hospital Discharge]]="","",SUM(Table1[Discharge]))</f>
        <v/>
      </c>
      <c r="Z119" s="6" t="str">
        <f>IF(Table1[[#This Row],[Date of Hospital Discharge]]="","",SUM(Table1[Readmission]))</f>
        <v/>
      </c>
      <c r="AA119" s="6" t="str">
        <f>IF(Table1[[#This Row],[Date of Hospital Discharge]]="","",VLOOKUP(Table1[[#This Row],[Discharge Month]],$AI$9:$AJ$20,2,FALSE))</f>
        <v/>
      </c>
      <c r="AB119" s="6" t="str">
        <f>IF(Table1[[#This Row],[Date of Hospital Discharge]]="","",IF(Table1[[#This Row],[Readmission Bucket]]="Readmission within 7 days",1,0))</f>
        <v/>
      </c>
      <c r="AC119" s="6" t="str">
        <f>IF(Table1[[#This Row],[Date of Hospital Discharge]]="","",IF(Table1[[#This Row],[Readmission Bucket]]="Readmission within 14 days",1,0))</f>
        <v/>
      </c>
      <c r="AD119" s="6" t="str">
        <f>IF(Table1[[#This Row],[Date of Hospital Discharge]]="","",IF(Table1[[#This Row],[Readmission Bucket]]="Readmission within 30 days",1,0))</f>
        <v/>
      </c>
      <c r="AE119" s="6" t="str">
        <f>IF(Table1[[#This Row],[Date of Hospital Discharge]]="","",IF(Table1[[#This Row],[Readmission Bucket]]="Readmission within 60 days",1,0))</f>
        <v/>
      </c>
      <c r="AF119" s="6" t="str">
        <f>IF(Table1[[#This Row],[Date of Hospital Discharge]]="","",IF(Table1[[#This Row],[Readmission Bucket]]="Readmission within 90 days",1,0))</f>
        <v/>
      </c>
      <c r="AG119" s="6" t="str">
        <f>IF(Table1[[#This Row],[Date of Hospital Discharge]]="","",IF(Table1[[#This Row],[Readmission Bucket]]="Readmission Greater than 90 Days",1,0))</f>
        <v/>
      </c>
    </row>
    <row r="120" spans="1:33" x14ac:dyDescent="0.4">
      <c r="A120" s="8">
        <v>112</v>
      </c>
      <c r="F120" s="12"/>
      <c r="H120" s="10"/>
      <c r="I120" s="12"/>
      <c r="M120" s="11"/>
      <c r="N120" s="6" t="str">
        <f>IF(Table1[[#This Row],[Date of Hospital Discharge]]="","",1)</f>
        <v/>
      </c>
      <c r="O120" s="6" t="str">
        <f>IF(Table1[[#This Row],[Date of Hospital Discharge]]="","",IF(Table1[[#This Row],[Unplanned Readmission Date]]="",0,1))</f>
        <v/>
      </c>
      <c r="P120" s="6" t="str">
        <f>IF(Table1[[#This Row],[Readmission]]=1,Table1[[#This Row],[Unplanned Readmission Date]]-Table1[[#This Row],[Date of Hospital Discharge]],"")</f>
        <v/>
      </c>
      <c r="Q120" s="6" t="str">
        <f>IF(P120="","",VLOOKUP(P120,Validation!$F$4:$G$10,2,TRUE))</f>
        <v/>
      </c>
      <c r="R120" s="6" t="str">
        <f>IF(Table1[[#This Row],[Date of Hospital Discharge]]="","",TEXT(Table1[[#This Row],[Date of Hospital Discharge]],"mmmm"))</f>
        <v/>
      </c>
      <c r="S120" s="6" t="str">
        <f>IF(Table1[[#This Row],[Date of Hospital Discharge]]="","",IF(Table1[[#This Row],[Days Between Admissions]]&lt;=7,1,0))</f>
        <v/>
      </c>
      <c r="T120" s="6" t="str">
        <f>IF(Table1[[#This Row],[Date of Hospital Discharge]]="","",IF(Table1[[#This Row],[Days Between Admissions]]&lt;=14,1,0))</f>
        <v/>
      </c>
      <c r="U120" s="6" t="str">
        <f>IF(Table1[[#This Row],[Date of Hospital Discharge]]="","",IF(Table1[[#This Row],[Days Between Admissions]]&lt;=30,1,0))</f>
        <v/>
      </c>
      <c r="V120" s="6" t="str">
        <f>IF(Table1[[#This Row],[Date of Hospital Discharge]]="","",IF(Table1[[#This Row],[Days Between Admissions]]&lt;=60,1,0))</f>
        <v/>
      </c>
      <c r="W120" s="6" t="str">
        <f>IF(Table1[[#This Row],[Date of Hospital Discharge]]="","",IF(Table1[[#This Row],[Days Between Admissions]]&lt;=90,1,0))</f>
        <v/>
      </c>
      <c r="X120" s="6" t="str">
        <f>IF(Table1[[#This Row],[Date of Hospital Discharge]]="","",IF(Table1[[#This Row],[Days Between Admissions]]="",0,IF(Table1[[#This Row],[Days Between Admissions]]&gt;90,1,0)))</f>
        <v/>
      </c>
      <c r="Y120" s="6" t="str">
        <f>IF(Table1[[#This Row],[Date of Hospital Discharge]]="","",SUM(Table1[Discharge]))</f>
        <v/>
      </c>
      <c r="Z120" s="6" t="str">
        <f>IF(Table1[[#This Row],[Date of Hospital Discharge]]="","",SUM(Table1[Readmission]))</f>
        <v/>
      </c>
      <c r="AA120" s="6" t="str">
        <f>IF(Table1[[#This Row],[Date of Hospital Discharge]]="","",VLOOKUP(Table1[[#This Row],[Discharge Month]],$AI$9:$AJ$20,2,FALSE))</f>
        <v/>
      </c>
      <c r="AB120" s="6" t="str">
        <f>IF(Table1[[#This Row],[Date of Hospital Discharge]]="","",IF(Table1[[#This Row],[Readmission Bucket]]="Readmission within 7 days",1,0))</f>
        <v/>
      </c>
      <c r="AC120" s="6" t="str">
        <f>IF(Table1[[#This Row],[Date of Hospital Discharge]]="","",IF(Table1[[#This Row],[Readmission Bucket]]="Readmission within 14 days",1,0))</f>
        <v/>
      </c>
      <c r="AD120" s="6" t="str">
        <f>IF(Table1[[#This Row],[Date of Hospital Discharge]]="","",IF(Table1[[#This Row],[Readmission Bucket]]="Readmission within 30 days",1,0))</f>
        <v/>
      </c>
      <c r="AE120" s="6" t="str">
        <f>IF(Table1[[#This Row],[Date of Hospital Discharge]]="","",IF(Table1[[#This Row],[Readmission Bucket]]="Readmission within 60 days",1,0))</f>
        <v/>
      </c>
      <c r="AF120" s="6" t="str">
        <f>IF(Table1[[#This Row],[Date of Hospital Discharge]]="","",IF(Table1[[#This Row],[Readmission Bucket]]="Readmission within 90 days",1,0))</f>
        <v/>
      </c>
      <c r="AG120" s="6" t="str">
        <f>IF(Table1[[#This Row],[Date of Hospital Discharge]]="","",IF(Table1[[#This Row],[Readmission Bucket]]="Readmission Greater than 90 Days",1,0))</f>
        <v/>
      </c>
    </row>
    <row r="121" spans="1:33" x14ac:dyDescent="0.4">
      <c r="A121" s="8">
        <v>113</v>
      </c>
      <c r="F121" s="12"/>
      <c r="H121" s="10"/>
      <c r="I121" s="12"/>
      <c r="M121" s="11"/>
      <c r="N121" s="6" t="str">
        <f>IF(Table1[[#This Row],[Date of Hospital Discharge]]="","",1)</f>
        <v/>
      </c>
      <c r="O121" s="6" t="str">
        <f>IF(Table1[[#This Row],[Date of Hospital Discharge]]="","",IF(Table1[[#This Row],[Unplanned Readmission Date]]="",0,1))</f>
        <v/>
      </c>
      <c r="P121" s="6" t="str">
        <f>IF(Table1[[#This Row],[Readmission]]=1,Table1[[#This Row],[Unplanned Readmission Date]]-Table1[[#This Row],[Date of Hospital Discharge]],"")</f>
        <v/>
      </c>
      <c r="Q121" s="6" t="str">
        <f>IF(P121="","",VLOOKUP(P121,Validation!$F$4:$G$10,2,TRUE))</f>
        <v/>
      </c>
      <c r="R121" s="6" t="str">
        <f>IF(Table1[[#This Row],[Date of Hospital Discharge]]="","",TEXT(Table1[[#This Row],[Date of Hospital Discharge]],"mmmm"))</f>
        <v/>
      </c>
      <c r="S121" s="6" t="str">
        <f>IF(Table1[[#This Row],[Date of Hospital Discharge]]="","",IF(Table1[[#This Row],[Days Between Admissions]]&lt;=7,1,0))</f>
        <v/>
      </c>
      <c r="T121" s="6" t="str">
        <f>IF(Table1[[#This Row],[Date of Hospital Discharge]]="","",IF(Table1[[#This Row],[Days Between Admissions]]&lt;=14,1,0))</f>
        <v/>
      </c>
      <c r="U121" s="6" t="str">
        <f>IF(Table1[[#This Row],[Date of Hospital Discharge]]="","",IF(Table1[[#This Row],[Days Between Admissions]]&lt;=30,1,0))</f>
        <v/>
      </c>
      <c r="V121" s="6" t="str">
        <f>IF(Table1[[#This Row],[Date of Hospital Discharge]]="","",IF(Table1[[#This Row],[Days Between Admissions]]&lt;=60,1,0))</f>
        <v/>
      </c>
      <c r="W121" s="6" t="str">
        <f>IF(Table1[[#This Row],[Date of Hospital Discharge]]="","",IF(Table1[[#This Row],[Days Between Admissions]]&lt;=90,1,0))</f>
        <v/>
      </c>
      <c r="X121" s="6" t="str">
        <f>IF(Table1[[#This Row],[Date of Hospital Discharge]]="","",IF(Table1[[#This Row],[Days Between Admissions]]="",0,IF(Table1[[#This Row],[Days Between Admissions]]&gt;90,1,0)))</f>
        <v/>
      </c>
      <c r="Y121" s="6" t="str">
        <f>IF(Table1[[#This Row],[Date of Hospital Discharge]]="","",SUM(Table1[Discharge]))</f>
        <v/>
      </c>
      <c r="Z121" s="6" t="str">
        <f>IF(Table1[[#This Row],[Date of Hospital Discharge]]="","",SUM(Table1[Readmission]))</f>
        <v/>
      </c>
      <c r="AA121" s="6" t="str">
        <f>IF(Table1[[#This Row],[Date of Hospital Discharge]]="","",VLOOKUP(Table1[[#This Row],[Discharge Month]],$AI$9:$AJ$20,2,FALSE))</f>
        <v/>
      </c>
      <c r="AB121" s="6" t="str">
        <f>IF(Table1[[#This Row],[Date of Hospital Discharge]]="","",IF(Table1[[#This Row],[Readmission Bucket]]="Readmission within 7 days",1,0))</f>
        <v/>
      </c>
      <c r="AC121" s="6" t="str">
        <f>IF(Table1[[#This Row],[Date of Hospital Discharge]]="","",IF(Table1[[#This Row],[Readmission Bucket]]="Readmission within 14 days",1,0))</f>
        <v/>
      </c>
      <c r="AD121" s="6" t="str">
        <f>IF(Table1[[#This Row],[Date of Hospital Discharge]]="","",IF(Table1[[#This Row],[Readmission Bucket]]="Readmission within 30 days",1,0))</f>
        <v/>
      </c>
      <c r="AE121" s="6" t="str">
        <f>IF(Table1[[#This Row],[Date of Hospital Discharge]]="","",IF(Table1[[#This Row],[Readmission Bucket]]="Readmission within 60 days",1,0))</f>
        <v/>
      </c>
      <c r="AF121" s="6" t="str">
        <f>IF(Table1[[#This Row],[Date of Hospital Discharge]]="","",IF(Table1[[#This Row],[Readmission Bucket]]="Readmission within 90 days",1,0))</f>
        <v/>
      </c>
      <c r="AG121" s="6" t="str">
        <f>IF(Table1[[#This Row],[Date of Hospital Discharge]]="","",IF(Table1[[#This Row],[Readmission Bucket]]="Readmission Greater than 90 Days",1,0))</f>
        <v/>
      </c>
    </row>
    <row r="122" spans="1:33" x14ac:dyDescent="0.4">
      <c r="A122" s="8">
        <v>114</v>
      </c>
      <c r="F122" s="12"/>
      <c r="H122" s="10"/>
      <c r="I122" s="12"/>
      <c r="M122" s="11"/>
      <c r="N122" s="6" t="str">
        <f>IF(Table1[[#This Row],[Date of Hospital Discharge]]="","",1)</f>
        <v/>
      </c>
      <c r="O122" s="6" t="str">
        <f>IF(Table1[[#This Row],[Date of Hospital Discharge]]="","",IF(Table1[[#This Row],[Unplanned Readmission Date]]="",0,1))</f>
        <v/>
      </c>
      <c r="P122" s="6" t="str">
        <f>IF(Table1[[#This Row],[Readmission]]=1,Table1[[#This Row],[Unplanned Readmission Date]]-Table1[[#This Row],[Date of Hospital Discharge]],"")</f>
        <v/>
      </c>
      <c r="Q122" s="6" t="str">
        <f>IF(P122="","",VLOOKUP(P122,Validation!$F$4:$G$10,2,TRUE))</f>
        <v/>
      </c>
      <c r="R122" s="6" t="str">
        <f>IF(Table1[[#This Row],[Date of Hospital Discharge]]="","",TEXT(Table1[[#This Row],[Date of Hospital Discharge]],"mmmm"))</f>
        <v/>
      </c>
      <c r="S122" s="6" t="str">
        <f>IF(Table1[[#This Row],[Date of Hospital Discharge]]="","",IF(Table1[[#This Row],[Days Between Admissions]]&lt;=7,1,0))</f>
        <v/>
      </c>
      <c r="T122" s="6" t="str">
        <f>IF(Table1[[#This Row],[Date of Hospital Discharge]]="","",IF(Table1[[#This Row],[Days Between Admissions]]&lt;=14,1,0))</f>
        <v/>
      </c>
      <c r="U122" s="6" t="str">
        <f>IF(Table1[[#This Row],[Date of Hospital Discharge]]="","",IF(Table1[[#This Row],[Days Between Admissions]]&lt;=30,1,0))</f>
        <v/>
      </c>
      <c r="V122" s="6" t="str">
        <f>IF(Table1[[#This Row],[Date of Hospital Discharge]]="","",IF(Table1[[#This Row],[Days Between Admissions]]&lt;=60,1,0))</f>
        <v/>
      </c>
      <c r="W122" s="6" t="str">
        <f>IF(Table1[[#This Row],[Date of Hospital Discharge]]="","",IF(Table1[[#This Row],[Days Between Admissions]]&lt;=90,1,0))</f>
        <v/>
      </c>
      <c r="X122" s="6" t="str">
        <f>IF(Table1[[#This Row],[Date of Hospital Discharge]]="","",IF(Table1[[#This Row],[Days Between Admissions]]="",0,IF(Table1[[#This Row],[Days Between Admissions]]&gt;90,1,0)))</f>
        <v/>
      </c>
      <c r="Y122" s="6" t="str">
        <f>IF(Table1[[#This Row],[Date of Hospital Discharge]]="","",SUM(Table1[Discharge]))</f>
        <v/>
      </c>
      <c r="Z122" s="6" t="str">
        <f>IF(Table1[[#This Row],[Date of Hospital Discharge]]="","",SUM(Table1[Readmission]))</f>
        <v/>
      </c>
      <c r="AA122" s="6" t="str">
        <f>IF(Table1[[#This Row],[Date of Hospital Discharge]]="","",VLOOKUP(Table1[[#This Row],[Discharge Month]],$AI$9:$AJ$20,2,FALSE))</f>
        <v/>
      </c>
      <c r="AB122" s="6" t="str">
        <f>IF(Table1[[#This Row],[Date of Hospital Discharge]]="","",IF(Table1[[#This Row],[Readmission Bucket]]="Readmission within 7 days",1,0))</f>
        <v/>
      </c>
      <c r="AC122" s="6" t="str">
        <f>IF(Table1[[#This Row],[Date of Hospital Discharge]]="","",IF(Table1[[#This Row],[Readmission Bucket]]="Readmission within 14 days",1,0))</f>
        <v/>
      </c>
      <c r="AD122" s="6" t="str">
        <f>IF(Table1[[#This Row],[Date of Hospital Discharge]]="","",IF(Table1[[#This Row],[Readmission Bucket]]="Readmission within 30 days",1,0))</f>
        <v/>
      </c>
      <c r="AE122" s="6" t="str">
        <f>IF(Table1[[#This Row],[Date of Hospital Discharge]]="","",IF(Table1[[#This Row],[Readmission Bucket]]="Readmission within 60 days",1,0))</f>
        <v/>
      </c>
      <c r="AF122" s="6" t="str">
        <f>IF(Table1[[#This Row],[Date of Hospital Discharge]]="","",IF(Table1[[#This Row],[Readmission Bucket]]="Readmission within 90 days",1,0))</f>
        <v/>
      </c>
      <c r="AG122" s="6" t="str">
        <f>IF(Table1[[#This Row],[Date of Hospital Discharge]]="","",IF(Table1[[#This Row],[Readmission Bucket]]="Readmission Greater than 90 Days",1,0))</f>
        <v/>
      </c>
    </row>
    <row r="123" spans="1:33" x14ac:dyDescent="0.4">
      <c r="A123" s="8">
        <v>115</v>
      </c>
      <c r="F123" s="12"/>
      <c r="H123" s="10"/>
      <c r="I123" s="12"/>
      <c r="M123" s="11"/>
      <c r="N123" s="6" t="str">
        <f>IF(Table1[[#This Row],[Date of Hospital Discharge]]="","",1)</f>
        <v/>
      </c>
      <c r="O123" s="6" t="str">
        <f>IF(Table1[[#This Row],[Date of Hospital Discharge]]="","",IF(Table1[[#This Row],[Unplanned Readmission Date]]="",0,1))</f>
        <v/>
      </c>
      <c r="P123" s="6" t="str">
        <f>IF(Table1[[#This Row],[Readmission]]=1,Table1[[#This Row],[Unplanned Readmission Date]]-Table1[[#This Row],[Date of Hospital Discharge]],"")</f>
        <v/>
      </c>
      <c r="Q123" s="6" t="str">
        <f>IF(P123="","",VLOOKUP(P123,Validation!$F$4:$G$10,2,TRUE))</f>
        <v/>
      </c>
      <c r="R123" s="6" t="str">
        <f>IF(Table1[[#This Row],[Date of Hospital Discharge]]="","",TEXT(Table1[[#This Row],[Date of Hospital Discharge]],"mmmm"))</f>
        <v/>
      </c>
      <c r="S123" s="6" t="str">
        <f>IF(Table1[[#This Row],[Date of Hospital Discharge]]="","",IF(Table1[[#This Row],[Days Between Admissions]]&lt;=7,1,0))</f>
        <v/>
      </c>
      <c r="T123" s="6" t="str">
        <f>IF(Table1[[#This Row],[Date of Hospital Discharge]]="","",IF(Table1[[#This Row],[Days Between Admissions]]&lt;=14,1,0))</f>
        <v/>
      </c>
      <c r="U123" s="6" t="str">
        <f>IF(Table1[[#This Row],[Date of Hospital Discharge]]="","",IF(Table1[[#This Row],[Days Between Admissions]]&lt;=30,1,0))</f>
        <v/>
      </c>
      <c r="V123" s="6" t="str">
        <f>IF(Table1[[#This Row],[Date of Hospital Discharge]]="","",IF(Table1[[#This Row],[Days Between Admissions]]&lt;=60,1,0))</f>
        <v/>
      </c>
      <c r="W123" s="6" t="str">
        <f>IF(Table1[[#This Row],[Date of Hospital Discharge]]="","",IF(Table1[[#This Row],[Days Between Admissions]]&lt;=90,1,0))</f>
        <v/>
      </c>
      <c r="X123" s="6" t="str">
        <f>IF(Table1[[#This Row],[Date of Hospital Discharge]]="","",IF(Table1[[#This Row],[Days Between Admissions]]="",0,IF(Table1[[#This Row],[Days Between Admissions]]&gt;90,1,0)))</f>
        <v/>
      </c>
      <c r="Y123" s="6" t="str">
        <f>IF(Table1[[#This Row],[Date of Hospital Discharge]]="","",SUM(Table1[Discharge]))</f>
        <v/>
      </c>
      <c r="Z123" s="6" t="str">
        <f>IF(Table1[[#This Row],[Date of Hospital Discharge]]="","",SUM(Table1[Readmission]))</f>
        <v/>
      </c>
      <c r="AA123" s="6" t="str">
        <f>IF(Table1[[#This Row],[Date of Hospital Discharge]]="","",VLOOKUP(Table1[[#This Row],[Discharge Month]],$AI$9:$AJ$20,2,FALSE))</f>
        <v/>
      </c>
      <c r="AB123" s="6" t="str">
        <f>IF(Table1[[#This Row],[Date of Hospital Discharge]]="","",IF(Table1[[#This Row],[Readmission Bucket]]="Readmission within 7 days",1,0))</f>
        <v/>
      </c>
      <c r="AC123" s="6" t="str">
        <f>IF(Table1[[#This Row],[Date of Hospital Discharge]]="","",IF(Table1[[#This Row],[Readmission Bucket]]="Readmission within 14 days",1,0))</f>
        <v/>
      </c>
      <c r="AD123" s="6" t="str">
        <f>IF(Table1[[#This Row],[Date of Hospital Discharge]]="","",IF(Table1[[#This Row],[Readmission Bucket]]="Readmission within 30 days",1,0))</f>
        <v/>
      </c>
      <c r="AE123" s="6" t="str">
        <f>IF(Table1[[#This Row],[Date of Hospital Discharge]]="","",IF(Table1[[#This Row],[Readmission Bucket]]="Readmission within 60 days",1,0))</f>
        <v/>
      </c>
      <c r="AF123" s="6" t="str">
        <f>IF(Table1[[#This Row],[Date of Hospital Discharge]]="","",IF(Table1[[#This Row],[Readmission Bucket]]="Readmission within 90 days",1,0))</f>
        <v/>
      </c>
      <c r="AG123" s="6" t="str">
        <f>IF(Table1[[#This Row],[Date of Hospital Discharge]]="","",IF(Table1[[#This Row],[Readmission Bucket]]="Readmission Greater than 90 Days",1,0))</f>
        <v/>
      </c>
    </row>
    <row r="124" spans="1:33" x14ac:dyDescent="0.4">
      <c r="A124" s="8">
        <v>116</v>
      </c>
      <c r="F124" s="12"/>
      <c r="H124" s="10"/>
      <c r="I124" s="12"/>
      <c r="M124" s="11"/>
      <c r="N124" s="6" t="str">
        <f>IF(Table1[[#This Row],[Date of Hospital Discharge]]="","",1)</f>
        <v/>
      </c>
      <c r="O124" s="6" t="str">
        <f>IF(Table1[[#This Row],[Date of Hospital Discharge]]="","",IF(Table1[[#This Row],[Unplanned Readmission Date]]="",0,1))</f>
        <v/>
      </c>
      <c r="P124" s="6" t="str">
        <f>IF(Table1[[#This Row],[Readmission]]=1,Table1[[#This Row],[Unplanned Readmission Date]]-Table1[[#This Row],[Date of Hospital Discharge]],"")</f>
        <v/>
      </c>
      <c r="Q124" s="6" t="str">
        <f>IF(P124="","",VLOOKUP(P124,Validation!$F$4:$G$10,2,TRUE))</f>
        <v/>
      </c>
      <c r="R124" s="6" t="str">
        <f>IF(Table1[[#This Row],[Date of Hospital Discharge]]="","",TEXT(Table1[[#This Row],[Date of Hospital Discharge]],"mmmm"))</f>
        <v/>
      </c>
      <c r="S124" s="6" t="str">
        <f>IF(Table1[[#This Row],[Date of Hospital Discharge]]="","",IF(Table1[[#This Row],[Days Between Admissions]]&lt;=7,1,0))</f>
        <v/>
      </c>
      <c r="T124" s="6" t="str">
        <f>IF(Table1[[#This Row],[Date of Hospital Discharge]]="","",IF(Table1[[#This Row],[Days Between Admissions]]&lt;=14,1,0))</f>
        <v/>
      </c>
      <c r="U124" s="6" t="str">
        <f>IF(Table1[[#This Row],[Date of Hospital Discharge]]="","",IF(Table1[[#This Row],[Days Between Admissions]]&lt;=30,1,0))</f>
        <v/>
      </c>
      <c r="V124" s="6" t="str">
        <f>IF(Table1[[#This Row],[Date of Hospital Discharge]]="","",IF(Table1[[#This Row],[Days Between Admissions]]&lt;=60,1,0))</f>
        <v/>
      </c>
      <c r="W124" s="6" t="str">
        <f>IF(Table1[[#This Row],[Date of Hospital Discharge]]="","",IF(Table1[[#This Row],[Days Between Admissions]]&lt;=90,1,0))</f>
        <v/>
      </c>
      <c r="X124" s="6" t="str">
        <f>IF(Table1[[#This Row],[Date of Hospital Discharge]]="","",IF(Table1[[#This Row],[Days Between Admissions]]="",0,IF(Table1[[#This Row],[Days Between Admissions]]&gt;90,1,0)))</f>
        <v/>
      </c>
      <c r="Y124" s="6" t="str">
        <f>IF(Table1[[#This Row],[Date of Hospital Discharge]]="","",SUM(Table1[Discharge]))</f>
        <v/>
      </c>
      <c r="Z124" s="6" t="str">
        <f>IF(Table1[[#This Row],[Date of Hospital Discharge]]="","",SUM(Table1[Readmission]))</f>
        <v/>
      </c>
      <c r="AA124" s="6" t="str">
        <f>IF(Table1[[#This Row],[Date of Hospital Discharge]]="","",VLOOKUP(Table1[[#This Row],[Discharge Month]],$AI$9:$AJ$20,2,FALSE))</f>
        <v/>
      </c>
      <c r="AB124" s="6" t="str">
        <f>IF(Table1[[#This Row],[Date of Hospital Discharge]]="","",IF(Table1[[#This Row],[Readmission Bucket]]="Readmission within 7 days",1,0))</f>
        <v/>
      </c>
      <c r="AC124" s="6" t="str">
        <f>IF(Table1[[#This Row],[Date of Hospital Discharge]]="","",IF(Table1[[#This Row],[Readmission Bucket]]="Readmission within 14 days",1,0))</f>
        <v/>
      </c>
      <c r="AD124" s="6" t="str">
        <f>IF(Table1[[#This Row],[Date of Hospital Discharge]]="","",IF(Table1[[#This Row],[Readmission Bucket]]="Readmission within 30 days",1,0))</f>
        <v/>
      </c>
      <c r="AE124" s="6" t="str">
        <f>IF(Table1[[#This Row],[Date of Hospital Discharge]]="","",IF(Table1[[#This Row],[Readmission Bucket]]="Readmission within 60 days",1,0))</f>
        <v/>
      </c>
      <c r="AF124" s="6" t="str">
        <f>IF(Table1[[#This Row],[Date of Hospital Discharge]]="","",IF(Table1[[#This Row],[Readmission Bucket]]="Readmission within 90 days",1,0))</f>
        <v/>
      </c>
      <c r="AG124" s="6" t="str">
        <f>IF(Table1[[#This Row],[Date of Hospital Discharge]]="","",IF(Table1[[#This Row],[Readmission Bucket]]="Readmission Greater than 90 Days",1,0))</f>
        <v/>
      </c>
    </row>
    <row r="125" spans="1:33" x14ac:dyDescent="0.4">
      <c r="A125" s="8">
        <v>117</v>
      </c>
      <c r="F125" s="12"/>
      <c r="H125" s="10"/>
      <c r="I125" s="12"/>
      <c r="M125" s="11"/>
      <c r="N125" s="6" t="str">
        <f>IF(Table1[[#This Row],[Date of Hospital Discharge]]="","",1)</f>
        <v/>
      </c>
      <c r="O125" s="6" t="str">
        <f>IF(Table1[[#This Row],[Date of Hospital Discharge]]="","",IF(Table1[[#This Row],[Unplanned Readmission Date]]="",0,1))</f>
        <v/>
      </c>
      <c r="P125" s="6" t="str">
        <f>IF(Table1[[#This Row],[Readmission]]=1,Table1[[#This Row],[Unplanned Readmission Date]]-Table1[[#This Row],[Date of Hospital Discharge]],"")</f>
        <v/>
      </c>
      <c r="Q125" s="6" t="str">
        <f>IF(P125="","",VLOOKUP(P125,Validation!$F$4:$G$10,2,TRUE))</f>
        <v/>
      </c>
      <c r="R125" s="6" t="str">
        <f>IF(Table1[[#This Row],[Date of Hospital Discharge]]="","",TEXT(Table1[[#This Row],[Date of Hospital Discharge]],"mmmm"))</f>
        <v/>
      </c>
      <c r="S125" s="6" t="str">
        <f>IF(Table1[[#This Row],[Date of Hospital Discharge]]="","",IF(Table1[[#This Row],[Days Between Admissions]]&lt;=7,1,0))</f>
        <v/>
      </c>
      <c r="T125" s="6" t="str">
        <f>IF(Table1[[#This Row],[Date of Hospital Discharge]]="","",IF(Table1[[#This Row],[Days Between Admissions]]&lt;=14,1,0))</f>
        <v/>
      </c>
      <c r="U125" s="6" t="str">
        <f>IF(Table1[[#This Row],[Date of Hospital Discharge]]="","",IF(Table1[[#This Row],[Days Between Admissions]]&lt;=30,1,0))</f>
        <v/>
      </c>
      <c r="V125" s="6" t="str">
        <f>IF(Table1[[#This Row],[Date of Hospital Discharge]]="","",IF(Table1[[#This Row],[Days Between Admissions]]&lt;=60,1,0))</f>
        <v/>
      </c>
      <c r="W125" s="6" t="str">
        <f>IF(Table1[[#This Row],[Date of Hospital Discharge]]="","",IF(Table1[[#This Row],[Days Between Admissions]]&lt;=90,1,0))</f>
        <v/>
      </c>
      <c r="X125" s="6" t="str">
        <f>IF(Table1[[#This Row],[Date of Hospital Discharge]]="","",IF(Table1[[#This Row],[Days Between Admissions]]="",0,IF(Table1[[#This Row],[Days Between Admissions]]&gt;90,1,0)))</f>
        <v/>
      </c>
      <c r="Y125" s="6" t="str">
        <f>IF(Table1[[#This Row],[Date of Hospital Discharge]]="","",SUM(Table1[Discharge]))</f>
        <v/>
      </c>
      <c r="Z125" s="6" t="str">
        <f>IF(Table1[[#This Row],[Date of Hospital Discharge]]="","",SUM(Table1[Readmission]))</f>
        <v/>
      </c>
      <c r="AA125" s="6" t="str">
        <f>IF(Table1[[#This Row],[Date of Hospital Discharge]]="","",VLOOKUP(Table1[[#This Row],[Discharge Month]],$AI$9:$AJ$20,2,FALSE))</f>
        <v/>
      </c>
      <c r="AB125" s="6" t="str">
        <f>IF(Table1[[#This Row],[Date of Hospital Discharge]]="","",IF(Table1[[#This Row],[Readmission Bucket]]="Readmission within 7 days",1,0))</f>
        <v/>
      </c>
      <c r="AC125" s="6" t="str">
        <f>IF(Table1[[#This Row],[Date of Hospital Discharge]]="","",IF(Table1[[#This Row],[Readmission Bucket]]="Readmission within 14 days",1,0))</f>
        <v/>
      </c>
      <c r="AD125" s="6" t="str">
        <f>IF(Table1[[#This Row],[Date of Hospital Discharge]]="","",IF(Table1[[#This Row],[Readmission Bucket]]="Readmission within 30 days",1,0))</f>
        <v/>
      </c>
      <c r="AE125" s="6" t="str">
        <f>IF(Table1[[#This Row],[Date of Hospital Discharge]]="","",IF(Table1[[#This Row],[Readmission Bucket]]="Readmission within 60 days",1,0))</f>
        <v/>
      </c>
      <c r="AF125" s="6" t="str">
        <f>IF(Table1[[#This Row],[Date of Hospital Discharge]]="","",IF(Table1[[#This Row],[Readmission Bucket]]="Readmission within 90 days",1,0))</f>
        <v/>
      </c>
      <c r="AG125" s="6" t="str">
        <f>IF(Table1[[#This Row],[Date of Hospital Discharge]]="","",IF(Table1[[#This Row],[Readmission Bucket]]="Readmission Greater than 90 Days",1,0))</f>
        <v/>
      </c>
    </row>
    <row r="126" spans="1:33" x14ac:dyDescent="0.4">
      <c r="A126" s="8">
        <v>118</v>
      </c>
      <c r="F126" s="12"/>
      <c r="H126" s="10"/>
      <c r="I126" s="12"/>
      <c r="M126" s="11"/>
      <c r="N126" s="6" t="str">
        <f>IF(Table1[[#This Row],[Date of Hospital Discharge]]="","",1)</f>
        <v/>
      </c>
      <c r="O126" s="6" t="str">
        <f>IF(Table1[[#This Row],[Date of Hospital Discharge]]="","",IF(Table1[[#This Row],[Unplanned Readmission Date]]="",0,1))</f>
        <v/>
      </c>
      <c r="P126" s="6" t="str">
        <f>IF(Table1[[#This Row],[Readmission]]=1,Table1[[#This Row],[Unplanned Readmission Date]]-Table1[[#This Row],[Date of Hospital Discharge]],"")</f>
        <v/>
      </c>
      <c r="Q126" s="6" t="str">
        <f>IF(P126="","",VLOOKUP(P126,Validation!$F$4:$G$10,2,TRUE))</f>
        <v/>
      </c>
      <c r="R126" s="6" t="str">
        <f>IF(Table1[[#This Row],[Date of Hospital Discharge]]="","",TEXT(Table1[[#This Row],[Date of Hospital Discharge]],"mmmm"))</f>
        <v/>
      </c>
      <c r="S126" s="6" t="str">
        <f>IF(Table1[[#This Row],[Date of Hospital Discharge]]="","",IF(Table1[[#This Row],[Days Between Admissions]]&lt;=7,1,0))</f>
        <v/>
      </c>
      <c r="T126" s="6" t="str">
        <f>IF(Table1[[#This Row],[Date of Hospital Discharge]]="","",IF(Table1[[#This Row],[Days Between Admissions]]&lt;=14,1,0))</f>
        <v/>
      </c>
      <c r="U126" s="6" t="str">
        <f>IF(Table1[[#This Row],[Date of Hospital Discharge]]="","",IF(Table1[[#This Row],[Days Between Admissions]]&lt;=30,1,0))</f>
        <v/>
      </c>
      <c r="V126" s="6" t="str">
        <f>IF(Table1[[#This Row],[Date of Hospital Discharge]]="","",IF(Table1[[#This Row],[Days Between Admissions]]&lt;=60,1,0))</f>
        <v/>
      </c>
      <c r="W126" s="6" t="str">
        <f>IF(Table1[[#This Row],[Date of Hospital Discharge]]="","",IF(Table1[[#This Row],[Days Between Admissions]]&lt;=90,1,0))</f>
        <v/>
      </c>
      <c r="X126" s="6" t="str">
        <f>IF(Table1[[#This Row],[Date of Hospital Discharge]]="","",IF(Table1[[#This Row],[Days Between Admissions]]="",0,IF(Table1[[#This Row],[Days Between Admissions]]&gt;90,1,0)))</f>
        <v/>
      </c>
      <c r="Y126" s="6" t="str">
        <f>IF(Table1[[#This Row],[Date of Hospital Discharge]]="","",SUM(Table1[Discharge]))</f>
        <v/>
      </c>
      <c r="Z126" s="6" t="str">
        <f>IF(Table1[[#This Row],[Date of Hospital Discharge]]="","",SUM(Table1[Readmission]))</f>
        <v/>
      </c>
      <c r="AA126" s="6" t="str">
        <f>IF(Table1[[#This Row],[Date of Hospital Discharge]]="","",VLOOKUP(Table1[[#This Row],[Discharge Month]],$AI$9:$AJ$20,2,FALSE))</f>
        <v/>
      </c>
      <c r="AB126" s="6" t="str">
        <f>IF(Table1[[#This Row],[Date of Hospital Discharge]]="","",IF(Table1[[#This Row],[Readmission Bucket]]="Readmission within 7 days",1,0))</f>
        <v/>
      </c>
      <c r="AC126" s="6" t="str">
        <f>IF(Table1[[#This Row],[Date of Hospital Discharge]]="","",IF(Table1[[#This Row],[Readmission Bucket]]="Readmission within 14 days",1,0))</f>
        <v/>
      </c>
      <c r="AD126" s="6" t="str">
        <f>IF(Table1[[#This Row],[Date of Hospital Discharge]]="","",IF(Table1[[#This Row],[Readmission Bucket]]="Readmission within 30 days",1,0))</f>
        <v/>
      </c>
      <c r="AE126" s="6" t="str">
        <f>IF(Table1[[#This Row],[Date of Hospital Discharge]]="","",IF(Table1[[#This Row],[Readmission Bucket]]="Readmission within 60 days",1,0))</f>
        <v/>
      </c>
      <c r="AF126" s="6" t="str">
        <f>IF(Table1[[#This Row],[Date of Hospital Discharge]]="","",IF(Table1[[#This Row],[Readmission Bucket]]="Readmission within 90 days",1,0))</f>
        <v/>
      </c>
      <c r="AG126" s="6" t="str">
        <f>IF(Table1[[#This Row],[Date of Hospital Discharge]]="","",IF(Table1[[#This Row],[Readmission Bucket]]="Readmission Greater than 90 Days",1,0))</f>
        <v/>
      </c>
    </row>
    <row r="127" spans="1:33" x14ac:dyDescent="0.4">
      <c r="A127" s="8">
        <v>119</v>
      </c>
      <c r="F127" s="12"/>
      <c r="H127" s="10"/>
      <c r="I127" s="12"/>
      <c r="M127" s="11"/>
      <c r="N127" s="6" t="str">
        <f>IF(Table1[[#This Row],[Date of Hospital Discharge]]="","",1)</f>
        <v/>
      </c>
      <c r="O127" s="6" t="str">
        <f>IF(Table1[[#This Row],[Date of Hospital Discharge]]="","",IF(Table1[[#This Row],[Unplanned Readmission Date]]="",0,1))</f>
        <v/>
      </c>
      <c r="P127" s="6" t="str">
        <f>IF(Table1[[#This Row],[Readmission]]=1,Table1[[#This Row],[Unplanned Readmission Date]]-Table1[[#This Row],[Date of Hospital Discharge]],"")</f>
        <v/>
      </c>
      <c r="Q127" s="6" t="str">
        <f>IF(P127="","",VLOOKUP(P127,Validation!$F$4:$G$10,2,TRUE))</f>
        <v/>
      </c>
      <c r="R127" s="6" t="str">
        <f>IF(Table1[[#This Row],[Date of Hospital Discharge]]="","",TEXT(Table1[[#This Row],[Date of Hospital Discharge]],"mmmm"))</f>
        <v/>
      </c>
      <c r="S127" s="6" t="str">
        <f>IF(Table1[[#This Row],[Date of Hospital Discharge]]="","",IF(Table1[[#This Row],[Days Between Admissions]]&lt;=7,1,0))</f>
        <v/>
      </c>
      <c r="T127" s="6" t="str">
        <f>IF(Table1[[#This Row],[Date of Hospital Discharge]]="","",IF(Table1[[#This Row],[Days Between Admissions]]&lt;=14,1,0))</f>
        <v/>
      </c>
      <c r="U127" s="6" t="str">
        <f>IF(Table1[[#This Row],[Date of Hospital Discharge]]="","",IF(Table1[[#This Row],[Days Between Admissions]]&lt;=30,1,0))</f>
        <v/>
      </c>
      <c r="V127" s="6" t="str">
        <f>IF(Table1[[#This Row],[Date of Hospital Discharge]]="","",IF(Table1[[#This Row],[Days Between Admissions]]&lt;=60,1,0))</f>
        <v/>
      </c>
      <c r="W127" s="6" t="str">
        <f>IF(Table1[[#This Row],[Date of Hospital Discharge]]="","",IF(Table1[[#This Row],[Days Between Admissions]]&lt;=90,1,0))</f>
        <v/>
      </c>
      <c r="X127" s="6" t="str">
        <f>IF(Table1[[#This Row],[Date of Hospital Discharge]]="","",IF(Table1[[#This Row],[Days Between Admissions]]="",0,IF(Table1[[#This Row],[Days Between Admissions]]&gt;90,1,0)))</f>
        <v/>
      </c>
      <c r="Y127" s="6" t="str">
        <f>IF(Table1[[#This Row],[Date of Hospital Discharge]]="","",SUM(Table1[Discharge]))</f>
        <v/>
      </c>
      <c r="Z127" s="6" t="str">
        <f>IF(Table1[[#This Row],[Date of Hospital Discharge]]="","",SUM(Table1[Readmission]))</f>
        <v/>
      </c>
      <c r="AA127" s="6" t="str">
        <f>IF(Table1[[#This Row],[Date of Hospital Discharge]]="","",VLOOKUP(Table1[[#This Row],[Discharge Month]],$AI$9:$AJ$20,2,FALSE))</f>
        <v/>
      </c>
      <c r="AB127" s="6" t="str">
        <f>IF(Table1[[#This Row],[Date of Hospital Discharge]]="","",IF(Table1[[#This Row],[Readmission Bucket]]="Readmission within 7 days",1,0))</f>
        <v/>
      </c>
      <c r="AC127" s="6" t="str">
        <f>IF(Table1[[#This Row],[Date of Hospital Discharge]]="","",IF(Table1[[#This Row],[Readmission Bucket]]="Readmission within 14 days",1,0))</f>
        <v/>
      </c>
      <c r="AD127" s="6" t="str">
        <f>IF(Table1[[#This Row],[Date of Hospital Discharge]]="","",IF(Table1[[#This Row],[Readmission Bucket]]="Readmission within 30 days",1,0))</f>
        <v/>
      </c>
      <c r="AE127" s="6" t="str">
        <f>IF(Table1[[#This Row],[Date of Hospital Discharge]]="","",IF(Table1[[#This Row],[Readmission Bucket]]="Readmission within 60 days",1,0))</f>
        <v/>
      </c>
      <c r="AF127" s="6" t="str">
        <f>IF(Table1[[#This Row],[Date of Hospital Discharge]]="","",IF(Table1[[#This Row],[Readmission Bucket]]="Readmission within 90 days",1,0))</f>
        <v/>
      </c>
      <c r="AG127" s="6" t="str">
        <f>IF(Table1[[#This Row],[Date of Hospital Discharge]]="","",IF(Table1[[#This Row],[Readmission Bucket]]="Readmission Greater than 90 Days",1,0))</f>
        <v/>
      </c>
    </row>
    <row r="128" spans="1:33" x14ac:dyDescent="0.4">
      <c r="A128" s="8">
        <v>120</v>
      </c>
      <c r="F128" s="12"/>
      <c r="H128" s="10"/>
      <c r="I128" s="12"/>
      <c r="M128" s="11"/>
      <c r="N128" s="6" t="str">
        <f>IF(Table1[[#This Row],[Date of Hospital Discharge]]="","",1)</f>
        <v/>
      </c>
      <c r="O128" s="6" t="str">
        <f>IF(Table1[[#This Row],[Date of Hospital Discharge]]="","",IF(Table1[[#This Row],[Unplanned Readmission Date]]="",0,1))</f>
        <v/>
      </c>
      <c r="P128" s="6" t="str">
        <f>IF(Table1[[#This Row],[Readmission]]=1,Table1[[#This Row],[Unplanned Readmission Date]]-Table1[[#This Row],[Date of Hospital Discharge]],"")</f>
        <v/>
      </c>
      <c r="Q128" s="6" t="str">
        <f>IF(P128="","",VLOOKUP(P128,Validation!$F$4:$G$10,2,TRUE))</f>
        <v/>
      </c>
      <c r="R128" s="6" t="str">
        <f>IF(Table1[[#This Row],[Date of Hospital Discharge]]="","",TEXT(Table1[[#This Row],[Date of Hospital Discharge]],"mmmm"))</f>
        <v/>
      </c>
      <c r="S128" s="6" t="str">
        <f>IF(Table1[[#This Row],[Date of Hospital Discharge]]="","",IF(Table1[[#This Row],[Days Between Admissions]]&lt;=7,1,0))</f>
        <v/>
      </c>
      <c r="T128" s="6" t="str">
        <f>IF(Table1[[#This Row],[Date of Hospital Discharge]]="","",IF(Table1[[#This Row],[Days Between Admissions]]&lt;=14,1,0))</f>
        <v/>
      </c>
      <c r="U128" s="6" t="str">
        <f>IF(Table1[[#This Row],[Date of Hospital Discharge]]="","",IF(Table1[[#This Row],[Days Between Admissions]]&lt;=30,1,0))</f>
        <v/>
      </c>
      <c r="V128" s="6" t="str">
        <f>IF(Table1[[#This Row],[Date of Hospital Discharge]]="","",IF(Table1[[#This Row],[Days Between Admissions]]&lt;=60,1,0))</f>
        <v/>
      </c>
      <c r="W128" s="6" t="str">
        <f>IF(Table1[[#This Row],[Date of Hospital Discharge]]="","",IF(Table1[[#This Row],[Days Between Admissions]]&lt;=90,1,0))</f>
        <v/>
      </c>
      <c r="X128" s="6" t="str">
        <f>IF(Table1[[#This Row],[Date of Hospital Discharge]]="","",IF(Table1[[#This Row],[Days Between Admissions]]="",0,IF(Table1[[#This Row],[Days Between Admissions]]&gt;90,1,0)))</f>
        <v/>
      </c>
      <c r="Y128" s="6" t="str">
        <f>IF(Table1[[#This Row],[Date of Hospital Discharge]]="","",SUM(Table1[Discharge]))</f>
        <v/>
      </c>
      <c r="Z128" s="6" t="str">
        <f>IF(Table1[[#This Row],[Date of Hospital Discharge]]="","",SUM(Table1[Readmission]))</f>
        <v/>
      </c>
      <c r="AA128" s="6" t="str">
        <f>IF(Table1[[#This Row],[Date of Hospital Discharge]]="","",VLOOKUP(Table1[[#This Row],[Discharge Month]],$AI$9:$AJ$20,2,FALSE))</f>
        <v/>
      </c>
      <c r="AB128" s="6" t="str">
        <f>IF(Table1[[#This Row],[Date of Hospital Discharge]]="","",IF(Table1[[#This Row],[Readmission Bucket]]="Readmission within 7 days",1,0))</f>
        <v/>
      </c>
      <c r="AC128" s="6" t="str">
        <f>IF(Table1[[#This Row],[Date of Hospital Discharge]]="","",IF(Table1[[#This Row],[Readmission Bucket]]="Readmission within 14 days",1,0))</f>
        <v/>
      </c>
      <c r="AD128" s="6" t="str">
        <f>IF(Table1[[#This Row],[Date of Hospital Discharge]]="","",IF(Table1[[#This Row],[Readmission Bucket]]="Readmission within 30 days",1,0))</f>
        <v/>
      </c>
      <c r="AE128" s="6" t="str">
        <f>IF(Table1[[#This Row],[Date of Hospital Discharge]]="","",IF(Table1[[#This Row],[Readmission Bucket]]="Readmission within 60 days",1,0))</f>
        <v/>
      </c>
      <c r="AF128" s="6" t="str">
        <f>IF(Table1[[#This Row],[Date of Hospital Discharge]]="","",IF(Table1[[#This Row],[Readmission Bucket]]="Readmission within 90 days",1,0))</f>
        <v/>
      </c>
      <c r="AG128" s="6" t="str">
        <f>IF(Table1[[#This Row],[Date of Hospital Discharge]]="","",IF(Table1[[#This Row],[Readmission Bucket]]="Readmission Greater than 90 Days",1,0))</f>
        <v/>
      </c>
    </row>
    <row r="129" spans="1:33" x14ac:dyDescent="0.4">
      <c r="A129" s="8">
        <v>121</v>
      </c>
      <c r="F129" s="12"/>
      <c r="H129" s="10"/>
      <c r="I129" s="12"/>
      <c r="M129" s="11"/>
      <c r="N129" s="6" t="str">
        <f>IF(Table1[[#This Row],[Date of Hospital Discharge]]="","",1)</f>
        <v/>
      </c>
      <c r="O129" s="6" t="str">
        <f>IF(Table1[[#This Row],[Date of Hospital Discharge]]="","",IF(Table1[[#This Row],[Unplanned Readmission Date]]="",0,1))</f>
        <v/>
      </c>
      <c r="P129" s="6" t="str">
        <f>IF(Table1[[#This Row],[Readmission]]=1,Table1[[#This Row],[Unplanned Readmission Date]]-Table1[[#This Row],[Date of Hospital Discharge]],"")</f>
        <v/>
      </c>
      <c r="Q129" s="6" t="str">
        <f>IF(P129="","",VLOOKUP(P129,Validation!$F$4:$G$10,2,TRUE))</f>
        <v/>
      </c>
      <c r="R129" s="6" t="str">
        <f>IF(Table1[[#This Row],[Date of Hospital Discharge]]="","",TEXT(Table1[[#This Row],[Date of Hospital Discharge]],"mmmm"))</f>
        <v/>
      </c>
      <c r="S129" s="6" t="str">
        <f>IF(Table1[[#This Row],[Date of Hospital Discharge]]="","",IF(Table1[[#This Row],[Days Between Admissions]]&lt;=7,1,0))</f>
        <v/>
      </c>
      <c r="T129" s="6" t="str">
        <f>IF(Table1[[#This Row],[Date of Hospital Discharge]]="","",IF(Table1[[#This Row],[Days Between Admissions]]&lt;=14,1,0))</f>
        <v/>
      </c>
      <c r="U129" s="6" t="str">
        <f>IF(Table1[[#This Row],[Date of Hospital Discharge]]="","",IF(Table1[[#This Row],[Days Between Admissions]]&lt;=30,1,0))</f>
        <v/>
      </c>
      <c r="V129" s="6" t="str">
        <f>IF(Table1[[#This Row],[Date of Hospital Discharge]]="","",IF(Table1[[#This Row],[Days Between Admissions]]&lt;=60,1,0))</f>
        <v/>
      </c>
      <c r="W129" s="6" t="str">
        <f>IF(Table1[[#This Row],[Date of Hospital Discharge]]="","",IF(Table1[[#This Row],[Days Between Admissions]]&lt;=90,1,0))</f>
        <v/>
      </c>
      <c r="X129" s="6" t="str">
        <f>IF(Table1[[#This Row],[Date of Hospital Discharge]]="","",IF(Table1[[#This Row],[Days Between Admissions]]="",0,IF(Table1[[#This Row],[Days Between Admissions]]&gt;90,1,0)))</f>
        <v/>
      </c>
      <c r="Y129" s="6" t="str">
        <f>IF(Table1[[#This Row],[Date of Hospital Discharge]]="","",SUM(Table1[Discharge]))</f>
        <v/>
      </c>
      <c r="Z129" s="6" t="str">
        <f>IF(Table1[[#This Row],[Date of Hospital Discharge]]="","",SUM(Table1[Readmission]))</f>
        <v/>
      </c>
      <c r="AA129" s="6" t="str">
        <f>IF(Table1[[#This Row],[Date of Hospital Discharge]]="","",VLOOKUP(Table1[[#This Row],[Discharge Month]],$AI$9:$AJ$20,2,FALSE))</f>
        <v/>
      </c>
      <c r="AB129" s="6" t="str">
        <f>IF(Table1[[#This Row],[Date of Hospital Discharge]]="","",IF(Table1[[#This Row],[Readmission Bucket]]="Readmission within 7 days",1,0))</f>
        <v/>
      </c>
      <c r="AC129" s="6" t="str">
        <f>IF(Table1[[#This Row],[Date of Hospital Discharge]]="","",IF(Table1[[#This Row],[Readmission Bucket]]="Readmission within 14 days",1,0))</f>
        <v/>
      </c>
      <c r="AD129" s="6" t="str">
        <f>IF(Table1[[#This Row],[Date of Hospital Discharge]]="","",IF(Table1[[#This Row],[Readmission Bucket]]="Readmission within 30 days",1,0))</f>
        <v/>
      </c>
      <c r="AE129" s="6" t="str">
        <f>IF(Table1[[#This Row],[Date of Hospital Discharge]]="","",IF(Table1[[#This Row],[Readmission Bucket]]="Readmission within 60 days",1,0))</f>
        <v/>
      </c>
      <c r="AF129" s="6" t="str">
        <f>IF(Table1[[#This Row],[Date of Hospital Discharge]]="","",IF(Table1[[#This Row],[Readmission Bucket]]="Readmission within 90 days",1,0))</f>
        <v/>
      </c>
      <c r="AG129" s="6" t="str">
        <f>IF(Table1[[#This Row],[Date of Hospital Discharge]]="","",IF(Table1[[#This Row],[Readmission Bucket]]="Readmission Greater than 90 Days",1,0))</f>
        <v/>
      </c>
    </row>
    <row r="130" spans="1:33" x14ac:dyDescent="0.4">
      <c r="A130" s="8">
        <v>122</v>
      </c>
      <c r="F130" s="12"/>
      <c r="H130" s="10"/>
      <c r="I130" s="12"/>
      <c r="M130" s="11"/>
      <c r="N130" s="6" t="str">
        <f>IF(Table1[[#This Row],[Date of Hospital Discharge]]="","",1)</f>
        <v/>
      </c>
      <c r="O130" s="6" t="str">
        <f>IF(Table1[[#This Row],[Date of Hospital Discharge]]="","",IF(Table1[[#This Row],[Unplanned Readmission Date]]="",0,1))</f>
        <v/>
      </c>
      <c r="P130" s="6" t="str">
        <f>IF(Table1[[#This Row],[Readmission]]=1,Table1[[#This Row],[Unplanned Readmission Date]]-Table1[[#This Row],[Date of Hospital Discharge]],"")</f>
        <v/>
      </c>
      <c r="Q130" s="6" t="str">
        <f>IF(P130="","",VLOOKUP(P130,Validation!$F$4:$G$10,2,TRUE))</f>
        <v/>
      </c>
      <c r="R130" s="6" t="str">
        <f>IF(Table1[[#This Row],[Date of Hospital Discharge]]="","",TEXT(Table1[[#This Row],[Date of Hospital Discharge]],"mmmm"))</f>
        <v/>
      </c>
      <c r="S130" s="6" t="str">
        <f>IF(Table1[[#This Row],[Date of Hospital Discharge]]="","",IF(Table1[[#This Row],[Days Between Admissions]]&lt;=7,1,0))</f>
        <v/>
      </c>
      <c r="T130" s="6" t="str">
        <f>IF(Table1[[#This Row],[Date of Hospital Discharge]]="","",IF(Table1[[#This Row],[Days Between Admissions]]&lt;=14,1,0))</f>
        <v/>
      </c>
      <c r="U130" s="6" t="str">
        <f>IF(Table1[[#This Row],[Date of Hospital Discharge]]="","",IF(Table1[[#This Row],[Days Between Admissions]]&lt;=30,1,0))</f>
        <v/>
      </c>
      <c r="V130" s="6" t="str">
        <f>IF(Table1[[#This Row],[Date of Hospital Discharge]]="","",IF(Table1[[#This Row],[Days Between Admissions]]&lt;=60,1,0))</f>
        <v/>
      </c>
      <c r="W130" s="6" t="str">
        <f>IF(Table1[[#This Row],[Date of Hospital Discharge]]="","",IF(Table1[[#This Row],[Days Between Admissions]]&lt;=90,1,0))</f>
        <v/>
      </c>
      <c r="X130" s="6" t="str">
        <f>IF(Table1[[#This Row],[Date of Hospital Discharge]]="","",IF(Table1[[#This Row],[Days Between Admissions]]="",0,IF(Table1[[#This Row],[Days Between Admissions]]&gt;90,1,0)))</f>
        <v/>
      </c>
      <c r="Y130" s="6" t="str">
        <f>IF(Table1[[#This Row],[Date of Hospital Discharge]]="","",SUM(Table1[Discharge]))</f>
        <v/>
      </c>
      <c r="Z130" s="6" t="str">
        <f>IF(Table1[[#This Row],[Date of Hospital Discharge]]="","",SUM(Table1[Readmission]))</f>
        <v/>
      </c>
      <c r="AA130" s="6" t="str">
        <f>IF(Table1[[#This Row],[Date of Hospital Discharge]]="","",VLOOKUP(Table1[[#This Row],[Discharge Month]],$AI$9:$AJ$20,2,FALSE))</f>
        <v/>
      </c>
      <c r="AB130" s="6" t="str">
        <f>IF(Table1[[#This Row],[Date of Hospital Discharge]]="","",IF(Table1[[#This Row],[Readmission Bucket]]="Readmission within 7 days",1,0))</f>
        <v/>
      </c>
      <c r="AC130" s="6" t="str">
        <f>IF(Table1[[#This Row],[Date of Hospital Discharge]]="","",IF(Table1[[#This Row],[Readmission Bucket]]="Readmission within 14 days",1,0))</f>
        <v/>
      </c>
      <c r="AD130" s="6" t="str">
        <f>IF(Table1[[#This Row],[Date of Hospital Discharge]]="","",IF(Table1[[#This Row],[Readmission Bucket]]="Readmission within 30 days",1,0))</f>
        <v/>
      </c>
      <c r="AE130" s="6" t="str">
        <f>IF(Table1[[#This Row],[Date of Hospital Discharge]]="","",IF(Table1[[#This Row],[Readmission Bucket]]="Readmission within 60 days",1,0))</f>
        <v/>
      </c>
      <c r="AF130" s="6" t="str">
        <f>IF(Table1[[#This Row],[Date of Hospital Discharge]]="","",IF(Table1[[#This Row],[Readmission Bucket]]="Readmission within 90 days",1,0))</f>
        <v/>
      </c>
      <c r="AG130" s="6" t="str">
        <f>IF(Table1[[#This Row],[Date of Hospital Discharge]]="","",IF(Table1[[#This Row],[Readmission Bucket]]="Readmission Greater than 90 Days",1,0))</f>
        <v/>
      </c>
    </row>
    <row r="131" spans="1:33" x14ac:dyDescent="0.4">
      <c r="A131" s="8">
        <v>123</v>
      </c>
      <c r="F131" s="12"/>
      <c r="H131" s="10"/>
      <c r="I131" s="12"/>
      <c r="M131" s="11"/>
      <c r="N131" s="6" t="str">
        <f>IF(Table1[[#This Row],[Date of Hospital Discharge]]="","",1)</f>
        <v/>
      </c>
      <c r="O131" s="6" t="str">
        <f>IF(Table1[[#This Row],[Date of Hospital Discharge]]="","",IF(Table1[[#This Row],[Unplanned Readmission Date]]="",0,1))</f>
        <v/>
      </c>
      <c r="P131" s="6" t="str">
        <f>IF(Table1[[#This Row],[Readmission]]=1,Table1[[#This Row],[Unplanned Readmission Date]]-Table1[[#This Row],[Date of Hospital Discharge]],"")</f>
        <v/>
      </c>
      <c r="Q131" s="6" t="str">
        <f>IF(P131="","",VLOOKUP(P131,Validation!$F$4:$G$10,2,TRUE))</f>
        <v/>
      </c>
      <c r="R131" s="6" t="str">
        <f>IF(Table1[[#This Row],[Date of Hospital Discharge]]="","",TEXT(Table1[[#This Row],[Date of Hospital Discharge]],"mmmm"))</f>
        <v/>
      </c>
      <c r="S131" s="6" t="str">
        <f>IF(Table1[[#This Row],[Date of Hospital Discharge]]="","",IF(Table1[[#This Row],[Days Between Admissions]]&lt;=7,1,0))</f>
        <v/>
      </c>
      <c r="T131" s="6" t="str">
        <f>IF(Table1[[#This Row],[Date of Hospital Discharge]]="","",IF(Table1[[#This Row],[Days Between Admissions]]&lt;=14,1,0))</f>
        <v/>
      </c>
      <c r="U131" s="6" t="str">
        <f>IF(Table1[[#This Row],[Date of Hospital Discharge]]="","",IF(Table1[[#This Row],[Days Between Admissions]]&lt;=30,1,0))</f>
        <v/>
      </c>
      <c r="V131" s="6" t="str">
        <f>IF(Table1[[#This Row],[Date of Hospital Discharge]]="","",IF(Table1[[#This Row],[Days Between Admissions]]&lt;=60,1,0))</f>
        <v/>
      </c>
      <c r="W131" s="6" t="str">
        <f>IF(Table1[[#This Row],[Date of Hospital Discharge]]="","",IF(Table1[[#This Row],[Days Between Admissions]]&lt;=90,1,0))</f>
        <v/>
      </c>
      <c r="X131" s="6" t="str">
        <f>IF(Table1[[#This Row],[Date of Hospital Discharge]]="","",IF(Table1[[#This Row],[Days Between Admissions]]="",0,IF(Table1[[#This Row],[Days Between Admissions]]&gt;90,1,0)))</f>
        <v/>
      </c>
      <c r="Y131" s="6" t="str">
        <f>IF(Table1[[#This Row],[Date of Hospital Discharge]]="","",SUM(Table1[Discharge]))</f>
        <v/>
      </c>
      <c r="Z131" s="6" t="str">
        <f>IF(Table1[[#This Row],[Date of Hospital Discharge]]="","",SUM(Table1[Readmission]))</f>
        <v/>
      </c>
      <c r="AA131" s="6" t="str">
        <f>IF(Table1[[#This Row],[Date of Hospital Discharge]]="","",VLOOKUP(Table1[[#This Row],[Discharge Month]],$AI$9:$AJ$20,2,FALSE))</f>
        <v/>
      </c>
      <c r="AB131" s="6" t="str">
        <f>IF(Table1[[#This Row],[Date of Hospital Discharge]]="","",IF(Table1[[#This Row],[Readmission Bucket]]="Readmission within 7 days",1,0))</f>
        <v/>
      </c>
      <c r="AC131" s="6" t="str">
        <f>IF(Table1[[#This Row],[Date of Hospital Discharge]]="","",IF(Table1[[#This Row],[Readmission Bucket]]="Readmission within 14 days",1,0))</f>
        <v/>
      </c>
      <c r="AD131" s="6" t="str">
        <f>IF(Table1[[#This Row],[Date of Hospital Discharge]]="","",IF(Table1[[#This Row],[Readmission Bucket]]="Readmission within 30 days",1,0))</f>
        <v/>
      </c>
      <c r="AE131" s="6" t="str">
        <f>IF(Table1[[#This Row],[Date of Hospital Discharge]]="","",IF(Table1[[#This Row],[Readmission Bucket]]="Readmission within 60 days",1,0))</f>
        <v/>
      </c>
      <c r="AF131" s="6" t="str">
        <f>IF(Table1[[#This Row],[Date of Hospital Discharge]]="","",IF(Table1[[#This Row],[Readmission Bucket]]="Readmission within 90 days",1,0))</f>
        <v/>
      </c>
      <c r="AG131" s="6" t="str">
        <f>IF(Table1[[#This Row],[Date of Hospital Discharge]]="","",IF(Table1[[#This Row],[Readmission Bucket]]="Readmission Greater than 90 Days",1,0))</f>
        <v/>
      </c>
    </row>
    <row r="132" spans="1:33" x14ac:dyDescent="0.4">
      <c r="A132" s="8">
        <v>124</v>
      </c>
      <c r="F132" s="12"/>
      <c r="H132" s="10"/>
      <c r="I132" s="12"/>
      <c r="M132" s="11"/>
      <c r="N132" s="6" t="str">
        <f>IF(Table1[[#This Row],[Date of Hospital Discharge]]="","",1)</f>
        <v/>
      </c>
      <c r="O132" s="6" t="str">
        <f>IF(Table1[[#This Row],[Date of Hospital Discharge]]="","",IF(Table1[[#This Row],[Unplanned Readmission Date]]="",0,1))</f>
        <v/>
      </c>
      <c r="P132" s="6" t="str">
        <f>IF(Table1[[#This Row],[Readmission]]=1,Table1[[#This Row],[Unplanned Readmission Date]]-Table1[[#This Row],[Date of Hospital Discharge]],"")</f>
        <v/>
      </c>
      <c r="Q132" s="6" t="str">
        <f>IF(P132="","",VLOOKUP(P132,Validation!$F$4:$G$10,2,TRUE))</f>
        <v/>
      </c>
      <c r="R132" s="6" t="str">
        <f>IF(Table1[[#This Row],[Date of Hospital Discharge]]="","",TEXT(Table1[[#This Row],[Date of Hospital Discharge]],"mmmm"))</f>
        <v/>
      </c>
      <c r="S132" s="6" t="str">
        <f>IF(Table1[[#This Row],[Date of Hospital Discharge]]="","",IF(Table1[[#This Row],[Days Between Admissions]]&lt;=7,1,0))</f>
        <v/>
      </c>
      <c r="T132" s="6" t="str">
        <f>IF(Table1[[#This Row],[Date of Hospital Discharge]]="","",IF(Table1[[#This Row],[Days Between Admissions]]&lt;=14,1,0))</f>
        <v/>
      </c>
      <c r="U132" s="6" t="str">
        <f>IF(Table1[[#This Row],[Date of Hospital Discharge]]="","",IF(Table1[[#This Row],[Days Between Admissions]]&lt;=30,1,0))</f>
        <v/>
      </c>
      <c r="V132" s="6" t="str">
        <f>IF(Table1[[#This Row],[Date of Hospital Discharge]]="","",IF(Table1[[#This Row],[Days Between Admissions]]&lt;=60,1,0))</f>
        <v/>
      </c>
      <c r="W132" s="6" t="str">
        <f>IF(Table1[[#This Row],[Date of Hospital Discharge]]="","",IF(Table1[[#This Row],[Days Between Admissions]]&lt;=90,1,0))</f>
        <v/>
      </c>
      <c r="X132" s="6" t="str">
        <f>IF(Table1[[#This Row],[Date of Hospital Discharge]]="","",IF(Table1[[#This Row],[Days Between Admissions]]="",0,IF(Table1[[#This Row],[Days Between Admissions]]&gt;90,1,0)))</f>
        <v/>
      </c>
      <c r="Y132" s="6" t="str">
        <f>IF(Table1[[#This Row],[Date of Hospital Discharge]]="","",SUM(Table1[Discharge]))</f>
        <v/>
      </c>
      <c r="Z132" s="6" t="str">
        <f>IF(Table1[[#This Row],[Date of Hospital Discharge]]="","",SUM(Table1[Readmission]))</f>
        <v/>
      </c>
      <c r="AA132" s="6" t="str">
        <f>IF(Table1[[#This Row],[Date of Hospital Discharge]]="","",VLOOKUP(Table1[[#This Row],[Discharge Month]],$AI$9:$AJ$20,2,FALSE))</f>
        <v/>
      </c>
      <c r="AB132" s="6" t="str">
        <f>IF(Table1[[#This Row],[Date of Hospital Discharge]]="","",IF(Table1[[#This Row],[Readmission Bucket]]="Readmission within 7 days",1,0))</f>
        <v/>
      </c>
      <c r="AC132" s="6" t="str">
        <f>IF(Table1[[#This Row],[Date of Hospital Discharge]]="","",IF(Table1[[#This Row],[Readmission Bucket]]="Readmission within 14 days",1,0))</f>
        <v/>
      </c>
      <c r="AD132" s="6" t="str">
        <f>IF(Table1[[#This Row],[Date of Hospital Discharge]]="","",IF(Table1[[#This Row],[Readmission Bucket]]="Readmission within 30 days",1,0))</f>
        <v/>
      </c>
      <c r="AE132" s="6" t="str">
        <f>IF(Table1[[#This Row],[Date of Hospital Discharge]]="","",IF(Table1[[#This Row],[Readmission Bucket]]="Readmission within 60 days",1,0))</f>
        <v/>
      </c>
      <c r="AF132" s="6" t="str">
        <f>IF(Table1[[#This Row],[Date of Hospital Discharge]]="","",IF(Table1[[#This Row],[Readmission Bucket]]="Readmission within 90 days",1,0))</f>
        <v/>
      </c>
      <c r="AG132" s="6" t="str">
        <f>IF(Table1[[#This Row],[Date of Hospital Discharge]]="","",IF(Table1[[#This Row],[Readmission Bucket]]="Readmission Greater than 90 Days",1,0))</f>
        <v/>
      </c>
    </row>
    <row r="133" spans="1:33" x14ac:dyDescent="0.4">
      <c r="A133" s="8">
        <v>125</v>
      </c>
      <c r="F133" s="12"/>
      <c r="H133" s="10"/>
      <c r="I133" s="12"/>
      <c r="M133" s="11"/>
      <c r="N133" s="6" t="str">
        <f>IF(Table1[[#This Row],[Date of Hospital Discharge]]="","",1)</f>
        <v/>
      </c>
      <c r="O133" s="6" t="str">
        <f>IF(Table1[[#This Row],[Date of Hospital Discharge]]="","",IF(Table1[[#This Row],[Unplanned Readmission Date]]="",0,1))</f>
        <v/>
      </c>
      <c r="P133" s="6" t="str">
        <f>IF(Table1[[#This Row],[Readmission]]=1,Table1[[#This Row],[Unplanned Readmission Date]]-Table1[[#This Row],[Date of Hospital Discharge]],"")</f>
        <v/>
      </c>
      <c r="Q133" s="6" t="str">
        <f>IF(P133="","",VLOOKUP(P133,Validation!$F$4:$G$10,2,TRUE))</f>
        <v/>
      </c>
      <c r="R133" s="6" t="str">
        <f>IF(Table1[[#This Row],[Date of Hospital Discharge]]="","",TEXT(Table1[[#This Row],[Date of Hospital Discharge]],"mmmm"))</f>
        <v/>
      </c>
      <c r="S133" s="6" t="str">
        <f>IF(Table1[[#This Row],[Date of Hospital Discharge]]="","",IF(Table1[[#This Row],[Days Between Admissions]]&lt;=7,1,0))</f>
        <v/>
      </c>
      <c r="T133" s="6" t="str">
        <f>IF(Table1[[#This Row],[Date of Hospital Discharge]]="","",IF(Table1[[#This Row],[Days Between Admissions]]&lt;=14,1,0))</f>
        <v/>
      </c>
      <c r="U133" s="6" t="str">
        <f>IF(Table1[[#This Row],[Date of Hospital Discharge]]="","",IF(Table1[[#This Row],[Days Between Admissions]]&lt;=30,1,0))</f>
        <v/>
      </c>
      <c r="V133" s="6" t="str">
        <f>IF(Table1[[#This Row],[Date of Hospital Discharge]]="","",IF(Table1[[#This Row],[Days Between Admissions]]&lt;=60,1,0))</f>
        <v/>
      </c>
      <c r="W133" s="6" t="str">
        <f>IF(Table1[[#This Row],[Date of Hospital Discharge]]="","",IF(Table1[[#This Row],[Days Between Admissions]]&lt;=90,1,0))</f>
        <v/>
      </c>
      <c r="X133" s="6" t="str">
        <f>IF(Table1[[#This Row],[Date of Hospital Discharge]]="","",IF(Table1[[#This Row],[Days Between Admissions]]="",0,IF(Table1[[#This Row],[Days Between Admissions]]&gt;90,1,0)))</f>
        <v/>
      </c>
      <c r="Y133" s="6" t="str">
        <f>IF(Table1[[#This Row],[Date of Hospital Discharge]]="","",SUM(Table1[Discharge]))</f>
        <v/>
      </c>
      <c r="Z133" s="6" t="str">
        <f>IF(Table1[[#This Row],[Date of Hospital Discharge]]="","",SUM(Table1[Readmission]))</f>
        <v/>
      </c>
      <c r="AA133" s="6" t="str">
        <f>IF(Table1[[#This Row],[Date of Hospital Discharge]]="","",VLOOKUP(Table1[[#This Row],[Discharge Month]],$AI$9:$AJ$20,2,FALSE))</f>
        <v/>
      </c>
      <c r="AB133" s="6" t="str">
        <f>IF(Table1[[#This Row],[Date of Hospital Discharge]]="","",IF(Table1[[#This Row],[Readmission Bucket]]="Readmission within 7 days",1,0))</f>
        <v/>
      </c>
      <c r="AC133" s="6" t="str">
        <f>IF(Table1[[#This Row],[Date of Hospital Discharge]]="","",IF(Table1[[#This Row],[Readmission Bucket]]="Readmission within 14 days",1,0))</f>
        <v/>
      </c>
      <c r="AD133" s="6" t="str">
        <f>IF(Table1[[#This Row],[Date of Hospital Discharge]]="","",IF(Table1[[#This Row],[Readmission Bucket]]="Readmission within 30 days",1,0))</f>
        <v/>
      </c>
      <c r="AE133" s="6" t="str">
        <f>IF(Table1[[#This Row],[Date of Hospital Discharge]]="","",IF(Table1[[#This Row],[Readmission Bucket]]="Readmission within 60 days",1,0))</f>
        <v/>
      </c>
      <c r="AF133" s="6" t="str">
        <f>IF(Table1[[#This Row],[Date of Hospital Discharge]]="","",IF(Table1[[#This Row],[Readmission Bucket]]="Readmission within 90 days",1,0))</f>
        <v/>
      </c>
      <c r="AG133" s="6" t="str">
        <f>IF(Table1[[#This Row],[Date of Hospital Discharge]]="","",IF(Table1[[#This Row],[Readmission Bucket]]="Readmission Greater than 90 Days",1,0))</f>
        <v/>
      </c>
    </row>
    <row r="134" spans="1:33" x14ac:dyDescent="0.4">
      <c r="A134" s="8">
        <v>126</v>
      </c>
      <c r="F134" s="12"/>
      <c r="H134" s="10"/>
      <c r="I134" s="12"/>
      <c r="M134" s="11"/>
      <c r="N134" s="6" t="str">
        <f>IF(Table1[[#This Row],[Date of Hospital Discharge]]="","",1)</f>
        <v/>
      </c>
      <c r="O134" s="6" t="str">
        <f>IF(Table1[[#This Row],[Date of Hospital Discharge]]="","",IF(Table1[[#This Row],[Unplanned Readmission Date]]="",0,1))</f>
        <v/>
      </c>
      <c r="P134" s="6" t="str">
        <f>IF(Table1[[#This Row],[Readmission]]=1,Table1[[#This Row],[Unplanned Readmission Date]]-Table1[[#This Row],[Date of Hospital Discharge]],"")</f>
        <v/>
      </c>
      <c r="Q134" s="6" t="str">
        <f>IF(P134="","",VLOOKUP(P134,Validation!$F$4:$G$10,2,TRUE))</f>
        <v/>
      </c>
      <c r="R134" s="6" t="str">
        <f>IF(Table1[[#This Row],[Date of Hospital Discharge]]="","",TEXT(Table1[[#This Row],[Date of Hospital Discharge]],"mmmm"))</f>
        <v/>
      </c>
      <c r="S134" s="6" t="str">
        <f>IF(Table1[[#This Row],[Date of Hospital Discharge]]="","",IF(Table1[[#This Row],[Days Between Admissions]]&lt;=7,1,0))</f>
        <v/>
      </c>
      <c r="T134" s="6" t="str">
        <f>IF(Table1[[#This Row],[Date of Hospital Discharge]]="","",IF(Table1[[#This Row],[Days Between Admissions]]&lt;=14,1,0))</f>
        <v/>
      </c>
      <c r="U134" s="6" t="str">
        <f>IF(Table1[[#This Row],[Date of Hospital Discharge]]="","",IF(Table1[[#This Row],[Days Between Admissions]]&lt;=30,1,0))</f>
        <v/>
      </c>
      <c r="V134" s="6" t="str">
        <f>IF(Table1[[#This Row],[Date of Hospital Discharge]]="","",IF(Table1[[#This Row],[Days Between Admissions]]&lt;=60,1,0))</f>
        <v/>
      </c>
      <c r="W134" s="6" t="str">
        <f>IF(Table1[[#This Row],[Date of Hospital Discharge]]="","",IF(Table1[[#This Row],[Days Between Admissions]]&lt;=90,1,0))</f>
        <v/>
      </c>
      <c r="X134" s="6" t="str">
        <f>IF(Table1[[#This Row],[Date of Hospital Discharge]]="","",IF(Table1[[#This Row],[Days Between Admissions]]="",0,IF(Table1[[#This Row],[Days Between Admissions]]&gt;90,1,0)))</f>
        <v/>
      </c>
      <c r="Y134" s="6" t="str">
        <f>IF(Table1[[#This Row],[Date of Hospital Discharge]]="","",SUM(Table1[Discharge]))</f>
        <v/>
      </c>
      <c r="Z134" s="6" t="str">
        <f>IF(Table1[[#This Row],[Date of Hospital Discharge]]="","",SUM(Table1[Readmission]))</f>
        <v/>
      </c>
      <c r="AA134" s="6" t="str">
        <f>IF(Table1[[#This Row],[Date of Hospital Discharge]]="","",VLOOKUP(Table1[[#This Row],[Discharge Month]],$AI$9:$AJ$20,2,FALSE))</f>
        <v/>
      </c>
      <c r="AB134" s="6" t="str">
        <f>IF(Table1[[#This Row],[Date of Hospital Discharge]]="","",IF(Table1[[#This Row],[Readmission Bucket]]="Readmission within 7 days",1,0))</f>
        <v/>
      </c>
      <c r="AC134" s="6" t="str">
        <f>IF(Table1[[#This Row],[Date of Hospital Discharge]]="","",IF(Table1[[#This Row],[Readmission Bucket]]="Readmission within 14 days",1,0))</f>
        <v/>
      </c>
      <c r="AD134" s="6" t="str">
        <f>IF(Table1[[#This Row],[Date of Hospital Discharge]]="","",IF(Table1[[#This Row],[Readmission Bucket]]="Readmission within 30 days",1,0))</f>
        <v/>
      </c>
      <c r="AE134" s="6" t="str">
        <f>IF(Table1[[#This Row],[Date of Hospital Discharge]]="","",IF(Table1[[#This Row],[Readmission Bucket]]="Readmission within 60 days",1,0))</f>
        <v/>
      </c>
      <c r="AF134" s="6" t="str">
        <f>IF(Table1[[#This Row],[Date of Hospital Discharge]]="","",IF(Table1[[#This Row],[Readmission Bucket]]="Readmission within 90 days",1,0))</f>
        <v/>
      </c>
      <c r="AG134" s="6" t="str">
        <f>IF(Table1[[#This Row],[Date of Hospital Discharge]]="","",IF(Table1[[#This Row],[Readmission Bucket]]="Readmission Greater than 90 Days",1,0))</f>
        <v/>
      </c>
    </row>
    <row r="135" spans="1:33" x14ac:dyDescent="0.4">
      <c r="A135" s="8">
        <v>127</v>
      </c>
      <c r="F135" s="12"/>
      <c r="H135" s="10"/>
      <c r="I135" s="12"/>
      <c r="M135" s="11"/>
      <c r="N135" s="6" t="str">
        <f>IF(Table1[[#This Row],[Date of Hospital Discharge]]="","",1)</f>
        <v/>
      </c>
      <c r="O135" s="6" t="str">
        <f>IF(Table1[[#This Row],[Date of Hospital Discharge]]="","",IF(Table1[[#This Row],[Unplanned Readmission Date]]="",0,1))</f>
        <v/>
      </c>
      <c r="P135" s="6" t="str">
        <f>IF(Table1[[#This Row],[Readmission]]=1,Table1[[#This Row],[Unplanned Readmission Date]]-Table1[[#This Row],[Date of Hospital Discharge]],"")</f>
        <v/>
      </c>
      <c r="Q135" s="6" t="str">
        <f>IF(P135="","",VLOOKUP(P135,Validation!$F$4:$G$10,2,TRUE))</f>
        <v/>
      </c>
      <c r="R135" s="6" t="str">
        <f>IF(Table1[[#This Row],[Date of Hospital Discharge]]="","",TEXT(Table1[[#This Row],[Date of Hospital Discharge]],"mmmm"))</f>
        <v/>
      </c>
      <c r="S135" s="6" t="str">
        <f>IF(Table1[[#This Row],[Date of Hospital Discharge]]="","",IF(Table1[[#This Row],[Days Between Admissions]]&lt;=7,1,0))</f>
        <v/>
      </c>
      <c r="T135" s="6" t="str">
        <f>IF(Table1[[#This Row],[Date of Hospital Discharge]]="","",IF(Table1[[#This Row],[Days Between Admissions]]&lt;=14,1,0))</f>
        <v/>
      </c>
      <c r="U135" s="6" t="str">
        <f>IF(Table1[[#This Row],[Date of Hospital Discharge]]="","",IF(Table1[[#This Row],[Days Between Admissions]]&lt;=30,1,0))</f>
        <v/>
      </c>
      <c r="V135" s="6" t="str">
        <f>IF(Table1[[#This Row],[Date of Hospital Discharge]]="","",IF(Table1[[#This Row],[Days Between Admissions]]&lt;=60,1,0))</f>
        <v/>
      </c>
      <c r="W135" s="6" t="str">
        <f>IF(Table1[[#This Row],[Date of Hospital Discharge]]="","",IF(Table1[[#This Row],[Days Between Admissions]]&lt;=90,1,0))</f>
        <v/>
      </c>
      <c r="X135" s="6" t="str">
        <f>IF(Table1[[#This Row],[Date of Hospital Discharge]]="","",IF(Table1[[#This Row],[Days Between Admissions]]="",0,IF(Table1[[#This Row],[Days Between Admissions]]&gt;90,1,0)))</f>
        <v/>
      </c>
      <c r="Y135" s="6" t="str">
        <f>IF(Table1[[#This Row],[Date of Hospital Discharge]]="","",SUM(Table1[Discharge]))</f>
        <v/>
      </c>
      <c r="Z135" s="6" t="str">
        <f>IF(Table1[[#This Row],[Date of Hospital Discharge]]="","",SUM(Table1[Readmission]))</f>
        <v/>
      </c>
      <c r="AA135" s="6" t="str">
        <f>IF(Table1[[#This Row],[Date of Hospital Discharge]]="","",VLOOKUP(Table1[[#This Row],[Discharge Month]],$AI$9:$AJ$20,2,FALSE))</f>
        <v/>
      </c>
      <c r="AB135" s="6" t="str">
        <f>IF(Table1[[#This Row],[Date of Hospital Discharge]]="","",IF(Table1[[#This Row],[Readmission Bucket]]="Readmission within 7 days",1,0))</f>
        <v/>
      </c>
      <c r="AC135" s="6" t="str">
        <f>IF(Table1[[#This Row],[Date of Hospital Discharge]]="","",IF(Table1[[#This Row],[Readmission Bucket]]="Readmission within 14 days",1,0))</f>
        <v/>
      </c>
      <c r="AD135" s="6" t="str">
        <f>IF(Table1[[#This Row],[Date of Hospital Discharge]]="","",IF(Table1[[#This Row],[Readmission Bucket]]="Readmission within 30 days",1,0))</f>
        <v/>
      </c>
      <c r="AE135" s="6" t="str">
        <f>IF(Table1[[#This Row],[Date of Hospital Discharge]]="","",IF(Table1[[#This Row],[Readmission Bucket]]="Readmission within 60 days",1,0))</f>
        <v/>
      </c>
      <c r="AF135" s="6" t="str">
        <f>IF(Table1[[#This Row],[Date of Hospital Discharge]]="","",IF(Table1[[#This Row],[Readmission Bucket]]="Readmission within 90 days",1,0))</f>
        <v/>
      </c>
      <c r="AG135" s="6" t="str">
        <f>IF(Table1[[#This Row],[Date of Hospital Discharge]]="","",IF(Table1[[#This Row],[Readmission Bucket]]="Readmission Greater than 90 Days",1,0))</f>
        <v/>
      </c>
    </row>
    <row r="136" spans="1:33" x14ac:dyDescent="0.4">
      <c r="A136" s="8">
        <v>128</v>
      </c>
      <c r="F136" s="12"/>
      <c r="H136" s="10"/>
      <c r="I136" s="12"/>
      <c r="M136" s="11"/>
      <c r="N136" s="6" t="str">
        <f>IF(Table1[[#This Row],[Date of Hospital Discharge]]="","",1)</f>
        <v/>
      </c>
      <c r="O136" s="6" t="str">
        <f>IF(Table1[[#This Row],[Date of Hospital Discharge]]="","",IF(Table1[[#This Row],[Unplanned Readmission Date]]="",0,1))</f>
        <v/>
      </c>
      <c r="P136" s="6" t="str">
        <f>IF(Table1[[#This Row],[Readmission]]=1,Table1[[#This Row],[Unplanned Readmission Date]]-Table1[[#This Row],[Date of Hospital Discharge]],"")</f>
        <v/>
      </c>
      <c r="Q136" s="6" t="str">
        <f>IF(P136="","",VLOOKUP(P136,Validation!$F$4:$G$10,2,TRUE))</f>
        <v/>
      </c>
      <c r="R136" s="6" t="str">
        <f>IF(Table1[[#This Row],[Date of Hospital Discharge]]="","",TEXT(Table1[[#This Row],[Date of Hospital Discharge]],"mmmm"))</f>
        <v/>
      </c>
      <c r="S136" s="6" t="str">
        <f>IF(Table1[[#This Row],[Date of Hospital Discharge]]="","",IF(Table1[[#This Row],[Days Between Admissions]]&lt;=7,1,0))</f>
        <v/>
      </c>
      <c r="T136" s="6" t="str">
        <f>IF(Table1[[#This Row],[Date of Hospital Discharge]]="","",IF(Table1[[#This Row],[Days Between Admissions]]&lt;=14,1,0))</f>
        <v/>
      </c>
      <c r="U136" s="6" t="str">
        <f>IF(Table1[[#This Row],[Date of Hospital Discharge]]="","",IF(Table1[[#This Row],[Days Between Admissions]]&lt;=30,1,0))</f>
        <v/>
      </c>
      <c r="V136" s="6" t="str">
        <f>IF(Table1[[#This Row],[Date of Hospital Discharge]]="","",IF(Table1[[#This Row],[Days Between Admissions]]&lt;=60,1,0))</f>
        <v/>
      </c>
      <c r="W136" s="6" t="str">
        <f>IF(Table1[[#This Row],[Date of Hospital Discharge]]="","",IF(Table1[[#This Row],[Days Between Admissions]]&lt;=90,1,0))</f>
        <v/>
      </c>
      <c r="X136" s="6" t="str">
        <f>IF(Table1[[#This Row],[Date of Hospital Discharge]]="","",IF(Table1[[#This Row],[Days Between Admissions]]="",0,IF(Table1[[#This Row],[Days Between Admissions]]&gt;90,1,0)))</f>
        <v/>
      </c>
      <c r="Y136" s="6" t="str">
        <f>IF(Table1[[#This Row],[Date of Hospital Discharge]]="","",SUM(Table1[Discharge]))</f>
        <v/>
      </c>
      <c r="Z136" s="6" t="str">
        <f>IF(Table1[[#This Row],[Date of Hospital Discharge]]="","",SUM(Table1[Readmission]))</f>
        <v/>
      </c>
      <c r="AA136" s="6" t="str">
        <f>IF(Table1[[#This Row],[Date of Hospital Discharge]]="","",VLOOKUP(Table1[[#This Row],[Discharge Month]],$AI$9:$AJ$20,2,FALSE))</f>
        <v/>
      </c>
      <c r="AB136" s="6" t="str">
        <f>IF(Table1[[#This Row],[Date of Hospital Discharge]]="","",IF(Table1[[#This Row],[Readmission Bucket]]="Readmission within 7 days",1,0))</f>
        <v/>
      </c>
      <c r="AC136" s="6" t="str">
        <f>IF(Table1[[#This Row],[Date of Hospital Discharge]]="","",IF(Table1[[#This Row],[Readmission Bucket]]="Readmission within 14 days",1,0))</f>
        <v/>
      </c>
      <c r="AD136" s="6" t="str">
        <f>IF(Table1[[#This Row],[Date of Hospital Discharge]]="","",IF(Table1[[#This Row],[Readmission Bucket]]="Readmission within 30 days",1,0))</f>
        <v/>
      </c>
      <c r="AE136" s="6" t="str">
        <f>IF(Table1[[#This Row],[Date of Hospital Discharge]]="","",IF(Table1[[#This Row],[Readmission Bucket]]="Readmission within 60 days",1,0))</f>
        <v/>
      </c>
      <c r="AF136" s="6" t="str">
        <f>IF(Table1[[#This Row],[Date of Hospital Discharge]]="","",IF(Table1[[#This Row],[Readmission Bucket]]="Readmission within 90 days",1,0))</f>
        <v/>
      </c>
      <c r="AG136" s="6" t="str">
        <f>IF(Table1[[#This Row],[Date of Hospital Discharge]]="","",IF(Table1[[#This Row],[Readmission Bucket]]="Readmission Greater than 90 Days",1,0))</f>
        <v/>
      </c>
    </row>
    <row r="137" spans="1:33" x14ac:dyDescent="0.4">
      <c r="A137" s="8">
        <v>129</v>
      </c>
      <c r="F137" s="12"/>
      <c r="H137" s="10"/>
      <c r="I137" s="12"/>
      <c r="M137" s="11"/>
      <c r="N137" s="6" t="str">
        <f>IF(Table1[[#This Row],[Date of Hospital Discharge]]="","",1)</f>
        <v/>
      </c>
      <c r="O137" s="6" t="str">
        <f>IF(Table1[[#This Row],[Date of Hospital Discharge]]="","",IF(Table1[[#This Row],[Unplanned Readmission Date]]="",0,1))</f>
        <v/>
      </c>
      <c r="P137" s="6" t="str">
        <f>IF(Table1[[#This Row],[Readmission]]=1,Table1[[#This Row],[Unplanned Readmission Date]]-Table1[[#This Row],[Date of Hospital Discharge]],"")</f>
        <v/>
      </c>
      <c r="Q137" s="6" t="str">
        <f>IF(P137="","",VLOOKUP(P137,Validation!$F$4:$G$10,2,TRUE))</f>
        <v/>
      </c>
      <c r="R137" s="6" t="str">
        <f>IF(Table1[[#This Row],[Date of Hospital Discharge]]="","",TEXT(Table1[[#This Row],[Date of Hospital Discharge]],"mmmm"))</f>
        <v/>
      </c>
      <c r="S137" s="6" t="str">
        <f>IF(Table1[[#This Row],[Date of Hospital Discharge]]="","",IF(Table1[[#This Row],[Days Between Admissions]]&lt;=7,1,0))</f>
        <v/>
      </c>
      <c r="T137" s="6" t="str">
        <f>IF(Table1[[#This Row],[Date of Hospital Discharge]]="","",IF(Table1[[#This Row],[Days Between Admissions]]&lt;=14,1,0))</f>
        <v/>
      </c>
      <c r="U137" s="6" t="str">
        <f>IF(Table1[[#This Row],[Date of Hospital Discharge]]="","",IF(Table1[[#This Row],[Days Between Admissions]]&lt;=30,1,0))</f>
        <v/>
      </c>
      <c r="V137" s="6" t="str">
        <f>IF(Table1[[#This Row],[Date of Hospital Discharge]]="","",IF(Table1[[#This Row],[Days Between Admissions]]&lt;=60,1,0))</f>
        <v/>
      </c>
      <c r="W137" s="6" t="str">
        <f>IF(Table1[[#This Row],[Date of Hospital Discharge]]="","",IF(Table1[[#This Row],[Days Between Admissions]]&lt;=90,1,0))</f>
        <v/>
      </c>
      <c r="X137" s="6" t="str">
        <f>IF(Table1[[#This Row],[Date of Hospital Discharge]]="","",IF(Table1[[#This Row],[Days Between Admissions]]="",0,IF(Table1[[#This Row],[Days Between Admissions]]&gt;90,1,0)))</f>
        <v/>
      </c>
      <c r="Y137" s="6" t="str">
        <f>IF(Table1[[#This Row],[Date of Hospital Discharge]]="","",SUM(Table1[Discharge]))</f>
        <v/>
      </c>
      <c r="Z137" s="6" t="str">
        <f>IF(Table1[[#This Row],[Date of Hospital Discharge]]="","",SUM(Table1[Readmission]))</f>
        <v/>
      </c>
      <c r="AA137" s="6" t="str">
        <f>IF(Table1[[#This Row],[Date of Hospital Discharge]]="","",VLOOKUP(Table1[[#This Row],[Discharge Month]],$AI$9:$AJ$20,2,FALSE))</f>
        <v/>
      </c>
      <c r="AB137" s="6" t="str">
        <f>IF(Table1[[#This Row],[Date of Hospital Discharge]]="","",IF(Table1[[#This Row],[Readmission Bucket]]="Readmission within 7 days",1,0))</f>
        <v/>
      </c>
      <c r="AC137" s="6" t="str">
        <f>IF(Table1[[#This Row],[Date of Hospital Discharge]]="","",IF(Table1[[#This Row],[Readmission Bucket]]="Readmission within 14 days",1,0))</f>
        <v/>
      </c>
      <c r="AD137" s="6" t="str">
        <f>IF(Table1[[#This Row],[Date of Hospital Discharge]]="","",IF(Table1[[#This Row],[Readmission Bucket]]="Readmission within 30 days",1,0))</f>
        <v/>
      </c>
      <c r="AE137" s="6" t="str">
        <f>IF(Table1[[#This Row],[Date of Hospital Discharge]]="","",IF(Table1[[#This Row],[Readmission Bucket]]="Readmission within 60 days",1,0))</f>
        <v/>
      </c>
      <c r="AF137" s="6" t="str">
        <f>IF(Table1[[#This Row],[Date of Hospital Discharge]]="","",IF(Table1[[#This Row],[Readmission Bucket]]="Readmission within 90 days",1,0))</f>
        <v/>
      </c>
      <c r="AG137" s="6" t="str">
        <f>IF(Table1[[#This Row],[Date of Hospital Discharge]]="","",IF(Table1[[#This Row],[Readmission Bucket]]="Readmission Greater than 90 Days",1,0))</f>
        <v/>
      </c>
    </row>
    <row r="138" spans="1:33" x14ac:dyDescent="0.4">
      <c r="A138" s="8">
        <v>130</v>
      </c>
      <c r="F138" s="12"/>
      <c r="H138" s="10"/>
      <c r="I138" s="12"/>
      <c r="M138" s="11"/>
      <c r="N138" s="6" t="str">
        <f>IF(Table1[[#This Row],[Date of Hospital Discharge]]="","",1)</f>
        <v/>
      </c>
      <c r="O138" s="6" t="str">
        <f>IF(Table1[[#This Row],[Date of Hospital Discharge]]="","",IF(Table1[[#This Row],[Unplanned Readmission Date]]="",0,1))</f>
        <v/>
      </c>
      <c r="P138" s="6" t="str">
        <f>IF(Table1[[#This Row],[Readmission]]=1,Table1[[#This Row],[Unplanned Readmission Date]]-Table1[[#This Row],[Date of Hospital Discharge]],"")</f>
        <v/>
      </c>
      <c r="Q138" s="6" t="str">
        <f>IF(P138="","",VLOOKUP(P138,Validation!$F$4:$G$10,2,TRUE))</f>
        <v/>
      </c>
      <c r="R138" s="6" t="str">
        <f>IF(Table1[[#This Row],[Date of Hospital Discharge]]="","",TEXT(Table1[[#This Row],[Date of Hospital Discharge]],"mmmm"))</f>
        <v/>
      </c>
      <c r="S138" s="6" t="str">
        <f>IF(Table1[[#This Row],[Date of Hospital Discharge]]="","",IF(Table1[[#This Row],[Days Between Admissions]]&lt;=7,1,0))</f>
        <v/>
      </c>
      <c r="T138" s="6" t="str">
        <f>IF(Table1[[#This Row],[Date of Hospital Discharge]]="","",IF(Table1[[#This Row],[Days Between Admissions]]&lt;=14,1,0))</f>
        <v/>
      </c>
      <c r="U138" s="6" t="str">
        <f>IF(Table1[[#This Row],[Date of Hospital Discharge]]="","",IF(Table1[[#This Row],[Days Between Admissions]]&lt;=30,1,0))</f>
        <v/>
      </c>
      <c r="V138" s="6" t="str">
        <f>IF(Table1[[#This Row],[Date of Hospital Discharge]]="","",IF(Table1[[#This Row],[Days Between Admissions]]&lt;=60,1,0))</f>
        <v/>
      </c>
      <c r="W138" s="6" t="str">
        <f>IF(Table1[[#This Row],[Date of Hospital Discharge]]="","",IF(Table1[[#This Row],[Days Between Admissions]]&lt;=90,1,0))</f>
        <v/>
      </c>
      <c r="X138" s="6" t="str">
        <f>IF(Table1[[#This Row],[Date of Hospital Discharge]]="","",IF(Table1[[#This Row],[Days Between Admissions]]="",0,IF(Table1[[#This Row],[Days Between Admissions]]&gt;90,1,0)))</f>
        <v/>
      </c>
      <c r="Y138" s="6" t="str">
        <f>IF(Table1[[#This Row],[Date of Hospital Discharge]]="","",SUM(Table1[Discharge]))</f>
        <v/>
      </c>
      <c r="Z138" s="6" t="str">
        <f>IF(Table1[[#This Row],[Date of Hospital Discharge]]="","",SUM(Table1[Readmission]))</f>
        <v/>
      </c>
      <c r="AA138" s="6" t="str">
        <f>IF(Table1[[#This Row],[Date of Hospital Discharge]]="","",VLOOKUP(Table1[[#This Row],[Discharge Month]],$AI$9:$AJ$20,2,FALSE))</f>
        <v/>
      </c>
      <c r="AB138" s="6" t="str">
        <f>IF(Table1[[#This Row],[Date of Hospital Discharge]]="","",IF(Table1[[#This Row],[Readmission Bucket]]="Readmission within 7 days",1,0))</f>
        <v/>
      </c>
      <c r="AC138" s="6" t="str">
        <f>IF(Table1[[#This Row],[Date of Hospital Discharge]]="","",IF(Table1[[#This Row],[Readmission Bucket]]="Readmission within 14 days",1,0))</f>
        <v/>
      </c>
      <c r="AD138" s="6" t="str">
        <f>IF(Table1[[#This Row],[Date of Hospital Discharge]]="","",IF(Table1[[#This Row],[Readmission Bucket]]="Readmission within 30 days",1,0))</f>
        <v/>
      </c>
      <c r="AE138" s="6" t="str">
        <f>IF(Table1[[#This Row],[Date of Hospital Discharge]]="","",IF(Table1[[#This Row],[Readmission Bucket]]="Readmission within 60 days",1,0))</f>
        <v/>
      </c>
      <c r="AF138" s="6" t="str">
        <f>IF(Table1[[#This Row],[Date of Hospital Discharge]]="","",IF(Table1[[#This Row],[Readmission Bucket]]="Readmission within 90 days",1,0))</f>
        <v/>
      </c>
      <c r="AG138" s="6" t="str">
        <f>IF(Table1[[#This Row],[Date of Hospital Discharge]]="","",IF(Table1[[#This Row],[Readmission Bucket]]="Readmission Greater than 90 Days",1,0))</f>
        <v/>
      </c>
    </row>
    <row r="139" spans="1:33" x14ac:dyDescent="0.4">
      <c r="A139" s="8">
        <v>131</v>
      </c>
      <c r="F139" s="12"/>
      <c r="H139" s="10"/>
      <c r="I139" s="12"/>
      <c r="M139" s="11"/>
      <c r="N139" s="6" t="str">
        <f>IF(Table1[[#This Row],[Date of Hospital Discharge]]="","",1)</f>
        <v/>
      </c>
      <c r="O139" s="6" t="str">
        <f>IF(Table1[[#This Row],[Date of Hospital Discharge]]="","",IF(Table1[[#This Row],[Unplanned Readmission Date]]="",0,1))</f>
        <v/>
      </c>
      <c r="P139" s="6" t="str">
        <f>IF(Table1[[#This Row],[Readmission]]=1,Table1[[#This Row],[Unplanned Readmission Date]]-Table1[[#This Row],[Date of Hospital Discharge]],"")</f>
        <v/>
      </c>
      <c r="Q139" s="6" t="str">
        <f>IF(P139="","",VLOOKUP(P139,Validation!$F$4:$G$10,2,TRUE))</f>
        <v/>
      </c>
      <c r="R139" s="6" t="str">
        <f>IF(Table1[[#This Row],[Date of Hospital Discharge]]="","",TEXT(Table1[[#This Row],[Date of Hospital Discharge]],"mmmm"))</f>
        <v/>
      </c>
      <c r="S139" s="6" t="str">
        <f>IF(Table1[[#This Row],[Date of Hospital Discharge]]="","",IF(Table1[[#This Row],[Days Between Admissions]]&lt;=7,1,0))</f>
        <v/>
      </c>
      <c r="T139" s="6" t="str">
        <f>IF(Table1[[#This Row],[Date of Hospital Discharge]]="","",IF(Table1[[#This Row],[Days Between Admissions]]&lt;=14,1,0))</f>
        <v/>
      </c>
      <c r="U139" s="6" t="str">
        <f>IF(Table1[[#This Row],[Date of Hospital Discharge]]="","",IF(Table1[[#This Row],[Days Between Admissions]]&lt;=30,1,0))</f>
        <v/>
      </c>
      <c r="V139" s="6" t="str">
        <f>IF(Table1[[#This Row],[Date of Hospital Discharge]]="","",IF(Table1[[#This Row],[Days Between Admissions]]&lt;=60,1,0))</f>
        <v/>
      </c>
      <c r="W139" s="6" t="str">
        <f>IF(Table1[[#This Row],[Date of Hospital Discharge]]="","",IF(Table1[[#This Row],[Days Between Admissions]]&lt;=90,1,0))</f>
        <v/>
      </c>
      <c r="X139" s="6" t="str">
        <f>IF(Table1[[#This Row],[Date of Hospital Discharge]]="","",IF(Table1[[#This Row],[Days Between Admissions]]="",0,IF(Table1[[#This Row],[Days Between Admissions]]&gt;90,1,0)))</f>
        <v/>
      </c>
      <c r="Y139" s="6" t="str">
        <f>IF(Table1[[#This Row],[Date of Hospital Discharge]]="","",SUM(Table1[Discharge]))</f>
        <v/>
      </c>
      <c r="Z139" s="6" t="str">
        <f>IF(Table1[[#This Row],[Date of Hospital Discharge]]="","",SUM(Table1[Readmission]))</f>
        <v/>
      </c>
      <c r="AA139" s="6" t="str">
        <f>IF(Table1[[#This Row],[Date of Hospital Discharge]]="","",VLOOKUP(Table1[[#This Row],[Discharge Month]],$AI$9:$AJ$20,2,FALSE))</f>
        <v/>
      </c>
      <c r="AB139" s="6" t="str">
        <f>IF(Table1[[#This Row],[Date of Hospital Discharge]]="","",IF(Table1[[#This Row],[Readmission Bucket]]="Readmission within 7 days",1,0))</f>
        <v/>
      </c>
      <c r="AC139" s="6" t="str">
        <f>IF(Table1[[#This Row],[Date of Hospital Discharge]]="","",IF(Table1[[#This Row],[Readmission Bucket]]="Readmission within 14 days",1,0))</f>
        <v/>
      </c>
      <c r="AD139" s="6" t="str">
        <f>IF(Table1[[#This Row],[Date of Hospital Discharge]]="","",IF(Table1[[#This Row],[Readmission Bucket]]="Readmission within 30 days",1,0))</f>
        <v/>
      </c>
      <c r="AE139" s="6" t="str">
        <f>IF(Table1[[#This Row],[Date of Hospital Discharge]]="","",IF(Table1[[#This Row],[Readmission Bucket]]="Readmission within 60 days",1,0))</f>
        <v/>
      </c>
      <c r="AF139" s="6" t="str">
        <f>IF(Table1[[#This Row],[Date of Hospital Discharge]]="","",IF(Table1[[#This Row],[Readmission Bucket]]="Readmission within 90 days",1,0))</f>
        <v/>
      </c>
      <c r="AG139" s="6" t="str">
        <f>IF(Table1[[#This Row],[Date of Hospital Discharge]]="","",IF(Table1[[#This Row],[Readmission Bucket]]="Readmission Greater than 90 Days",1,0))</f>
        <v/>
      </c>
    </row>
    <row r="140" spans="1:33" x14ac:dyDescent="0.4">
      <c r="A140" s="8">
        <v>132</v>
      </c>
      <c r="F140" s="12"/>
      <c r="H140" s="10"/>
      <c r="I140" s="12"/>
      <c r="M140" s="11"/>
      <c r="N140" s="6" t="str">
        <f>IF(Table1[[#This Row],[Date of Hospital Discharge]]="","",1)</f>
        <v/>
      </c>
      <c r="O140" s="6" t="str">
        <f>IF(Table1[[#This Row],[Date of Hospital Discharge]]="","",IF(Table1[[#This Row],[Unplanned Readmission Date]]="",0,1))</f>
        <v/>
      </c>
      <c r="P140" s="6" t="str">
        <f>IF(Table1[[#This Row],[Readmission]]=1,Table1[[#This Row],[Unplanned Readmission Date]]-Table1[[#This Row],[Date of Hospital Discharge]],"")</f>
        <v/>
      </c>
      <c r="Q140" s="6" t="str">
        <f>IF(P140="","",VLOOKUP(P140,Validation!$F$4:$G$10,2,TRUE))</f>
        <v/>
      </c>
      <c r="R140" s="6" t="str">
        <f>IF(Table1[[#This Row],[Date of Hospital Discharge]]="","",TEXT(Table1[[#This Row],[Date of Hospital Discharge]],"mmmm"))</f>
        <v/>
      </c>
      <c r="S140" s="6" t="str">
        <f>IF(Table1[[#This Row],[Date of Hospital Discharge]]="","",IF(Table1[[#This Row],[Days Between Admissions]]&lt;=7,1,0))</f>
        <v/>
      </c>
      <c r="T140" s="6" t="str">
        <f>IF(Table1[[#This Row],[Date of Hospital Discharge]]="","",IF(Table1[[#This Row],[Days Between Admissions]]&lt;=14,1,0))</f>
        <v/>
      </c>
      <c r="U140" s="6" t="str">
        <f>IF(Table1[[#This Row],[Date of Hospital Discharge]]="","",IF(Table1[[#This Row],[Days Between Admissions]]&lt;=30,1,0))</f>
        <v/>
      </c>
      <c r="V140" s="6" t="str">
        <f>IF(Table1[[#This Row],[Date of Hospital Discharge]]="","",IF(Table1[[#This Row],[Days Between Admissions]]&lt;=60,1,0))</f>
        <v/>
      </c>
      <c r="W140" s="6" t="str">
        <f>IF(Table1[[#This Row],[Date of Hospital Discharge]]="","",IF(Table1[[#This Row],[Days Between Admissions]]&lt;=90,1,0))</f>
        <v/>
      </c>
      <c r="X140" s="6" t="str">
        <f>IF(Table1[[#This Row],[Date of Hospital Discharge]]="","",IF(Table1[[#This Row],[Days Between Admissions]]="",0,IF(Table1[[#This Row],[Days Between Admissions]]&gt;90,1,0)))</f>
        <v/>
      </c>
      <c r="Y140" s="6" t="str">
        <f>IF(Table1[[#This Row],[Date of Hospital Discharge]]="","",SUM(Table1[Discharge]))</f>
        <v/>
      </c>
      <c r="Z140" s="6" t="str">
        <f>IF(Table1[[#This Row],[Date of Hospital Discharge]]="","",SUM(Table1[Readmission]))</f>
        <v/>
      </c>
      <c r="AA140" s="6" t="str">
        <f>IF(Table1[[#This Row],[Date of Hospital Discharge]]="","",VLOOKUP(Table1[[#This Row],[Discharge Month]],$AI$9:$AJ$20,2,FALSE))</f>
        <v/>
      </c>
      <c r="AB140" s="6" t="str">
        <f>IF(Table1[[#This Row],[Date of Hospital Discharge]]="","",IF(Table1[[#This Row],[Readmission Bucket]]="Readmission within 7 days",1,0))</f>
        <v/>
      </c>
      <c r="AC140" s="6" t="str">
        <f>IF(Table1[[#This Row],[Date of Hospital Discharge]]="","",IF(Table1[[#This Row],[Readmission Bucket]]="Readmission within 14 days",1,0))</f>
        <v/>
      </c>
      <c r="AD140" s="6" t="str">
        <f>IF(Table1[[#This Row],[Date of Hospital Discharge]]="","",IF(Table1[[#This Row],[Readmission Bucket]]="Readmission within 30 days",1,0))</f>
        <v/>
      </c>
      <c r="AE140" s="6" t="str">
        <f>IF(Table1[[#This Row],[Date of Hospital Discharge]]="","",IF(Table1[[#This Row],[Readmission Bucket]]="Readmission within 60 days",1,0))</f>
        <v/>
      </c>
      <c r="AF140" s="6" t="str">
        <f>IF(Table1[[#This Row],[Date of Hospital Discharge]]="","",IF(Table1[[#This Row],[Readmission Bucket]]="Readmission within 90 days",1,0))</f>
        <v/>
      </c>
      <c r="AG140" s="6" t="str">
        <f>IF(Table1[[#This Row],[Date of Hospital Discharge]]="","",IF(Table1[[#This Row],[Readmission Bucket]]="Readmission Greater than 90 Days",1,0))</f>
        <v/>
      </c>
    </row>
    <row r="141" spans="1:33" x14ac:dyDescent="0.4">
      <c r="A141" s="8">
        <v>133</v>
      </c>
      <c r="F141" s="12"/>
      <c r="H141" s="10"/>
      <c r="I141" s="12"/>
      <c r="M141" s="11"/>
      <c r="N141" s="6" t="str">
        <f>IF(Table1[[#This Row],[Date of Hospital Discharge]]="","",1)</f>
        <v/>
      </c>
      <c r="O141" s="6" t="str">
        <f>IF(Table1[[#This Row],[Date of Hospital Discharge]]="","",IF(Table1[[#This Row],[Unplanned Readmission Date]]="",0,1))</f>
        <v/>
      </c>
      <c r="P141" s="6" t="str">
        <f>IF(Table1[[#This Row],[Readmission]]=1,Table1[[#This Row],[Unplanned Readmission Date]]-Table1[[#This Row],[Date of Hospital Discharge]],"")</f>
        <v/>
      </c>
      <c r="Q141" s="6" t="str">
        <f>IF(P141="","",VLOOKUP(P141,Validation!$F$4:$G$10,2,TRUE))</f>
        <v/>
      </c>
      <c r="R141" s="6" t="str">
        <f>IF(Table1[[#This Row],[Date of Hospital Discharge]]="","",TEXT(Table1[[#This Row],[Date of Hospital Discharge]],"mmmm"))</f>
        <v/>
      </c>
      <c r="S141" s="6" t="str">
        <f>IF(Table1[[#This Row],[Date of Hospital Discharge]]="","",IF(Table1[[#This Row],[Days Between Admissions]]&lt;=7,1,0))</f>
        <v/>
      </c>
      <c r="T141" s="6" t="str">
        <f>IF(Table1[[#This Row],[Date of Hospital Discharge]]="","",IF(Table1[[#This Row],[Days Between Admissions]]&lt;=14,1,0))</f>
        <v/>
      </c>
      <c r="U141" s="6" t="str">
        <f>IF(Table1[[#This Row],[Date of Hospital Discharge]]="","",IF(Table1[[#This Row],[Days Between Admissions]]&lt;=30,1,0))</f>
        <v/>
      </c>
      <c r="V141" s="6" t="str">
        <f>IF(Table1[[#This Row],[Date of Hospital Discharge]]="","",IF(Table1[[#This Row],[Days Between Admissions]]&lt;=60,1,0))</f>
        <v/>
      </c>
      <c r="W141" s="6" t="str">
        <f>IF(Table1[[#This Row],[Date of Hospital Discharge]]="","",IF(Table1[[#This Row],[Days Between Admissions]]&lt;=90,1,0))</f>
        <v/>
      </c>
      <c r="X141" s="6" t="str">
        <f>IF(Table1[[#This Row],[Date of Hospital Discharge]]="","",IF(Table1[[#This Row],[Days Between Admissions]]="",0,IF(Table1[[#This Row],[Days Between Admissions]]&gt;90,1,0)))</f>
        <v/>
      </c>
      <c r="Y141" s="6" t="str">
        <f>IF(Table1[[#This Row],[Date of Hospital Discharge]]="","",SUM(Table1[Discharge]))</f>
        <v/>
      </c>
      <c r="Z141" s="6" t="str">
        <f>IF(Table1[[#This Row],[Date of Hospital Discharge]]="","",SUM(Table1[Readmission]))</f>
        <v/>
      </c>
      <c r="AA141" s="6" t="str">
        <f>IF(Table1[[#This Row],[Date of Hospital Discharge]]="","",VLOOKUP(Table1[[#This Row],[Discharge Month]],$AI$9:$AJ$20,2,FALSE))</f>
        <v/>
      </c>
      <c r="AB141" s="6" t="str">
        <f>IF(Table1[[#This Row],[Date of Hospital Discharge]]="","",IF(Table1[[#This Row],[Readmission Bucket]]="Readmission within 7 days",1,0))</f>
        <v/>
      </c>
      <c r="AC141" s="6" t="str">
        <f>IF(Table1[[#This Row],[Date of Hospital Discharge]]="","",IF(Table1[[#This Row],[Readmission Bucket]]="Readmission within 14 days",1,0))</f>
        <v/>
      </c>
      <c r="AD141" s="6" t="str">
        <f>IF(Table1[[#This Row],[Date of Hospital Discharge]]="","",IF(Table1[[#This Row],[Readmission Bucket]]="Readmission within 30 days",1,0))</f>
        <v/>
      </c>
      <c r="AE141" s="6" t="str">
        <f>IF(Table1[[#This Row],[Date of Hospital Discharge]]="","",IF(Table1[[#This Row],[Readmission Bucket]]="Readmission within 60 days",1,0))</f>
        <v/>
      </c>
      <c r="AF141" s="6" t="str">
        <f>IF(Table1[[#This Row],[Date of Hospital Discharge]]="","",IF(Table1[[#This Row],[Readmission Bucket]]="Readmission within 90 days",1,0))</f>
        <v/>
      </c>
      <c r="AG141" s="6" t="str">
        <f>IF(Table1[[#This Row],[Date of Hospital Discharge]]="","",IF(Table1[[#This Row],[Readmission Bucket]]="Readmission Greater than 90 Days",1,0))</f>
        <v/>
      </c>
    </row>
    <row r="142" spans="1:33" x14ac:dyDescent="0.4">
      <c r="A142" s="8">
        <v>134</v>
      </c>
      <c r="F142" s="12"/>
      <c r="H142" s="10"/>
      <c r="I142" s="12"/>
      <c r="M142" s="11"/>
      <c r="N142" s="6" t="str">
        <f>IF(Table1[[#This Row],[Date of Hospital Discharge]]="","",1)</f>
        <v/>
      </c>
      <c r="O142" s="6" t="str">
        <f>IF(Table1[[#This Row],[Date of Hospital Discharge]]="","",IF(Table1[[#This Row],[Unplanned Readmission Date]]="",0,1))</f>
        <v/>
      </c>
      <c r="P142" s="6" t="str">
        <f>IF(Table1[[#This Row],[Readmission]]=1,Table1[[#This Row],[Unplanned Readmission Date]]-Table1[[#This Row],[Date of Hospital Discharge]],"")</f>
        <v/>
      </c>
      <c r="Q142" s="6" t="str">
        <f>IF(P142="","",VLOOKUP(P142,Validation!$F$4:$G$10,2,TRUE))</f>
        <v/>
      </c>
      <c r="R142" s="6" t="str">
        <f>IF(Table1[[#This Row],[Date of Hospital Discharge]]="","",TEXT(Table1[[#This Row],[Date of Hospital Discharge]],"mmmm"))</f>
        <v/>
      </c>
      <c r="S142" s="6" t="str">
        <f>IF(Table1[[#This Row],[Date of Hospital Discharge]]="","",IF(Table1[[#This Row],[Days Between Admissions]]&lt;=7,1,0))</f>
        <v/>
      </c>
      <c r="T142" s="6" t="str">
        <f>IF(Table1[[#This Row],[Date of Hospital Discharge]]="","",IF(Table1[[#This Row],[Days Between Admissions]]&lt;=14,1,0))</f>
        <v/>
      </c>
      <c r="U142" s="6" t="str">
        <f>IF(Table1[[#This Row],[Date of Hospital Discharge]]="","",IF(Table1[[#This Row],[Days Between Admissions]]&lt;=30,1,0))</f>
        <v/>
      </c>
      <c r="V142" s="6" t="str">
        <f>IF(Table1[[#This Row],[Date of Hospital Discharge]]="","",IF(Table1[[#This Row],[Days Between Admissions]]&lt;=60,1,0))</f>
        <v/>
      </c>
      <c r="W142" s="6" t="str">
        <f>IF(Table1[[#This Row],[Date of Hospital Discharge]]="","",IF(Table1[[#This Row],[Days Between Admissions]]&lt;=90,1,0))</f>
        <v/>
      </c>
      <c r="X142" s="6" t="str">
        <f>IF(Table1[[#This Row],[Date of Hospital Discharge]]="","",IF(Table1[[#This Row],[Days Between Admissions]]="",0,IF(Table1[[#This Row],[Days Between Admissions]]&gt;90,1,0)))</f>
        <v/>
      </c>
      <c r="Y142" s="6" t="str">
        <f>IF(Table1[[#This Row],[Date of Hospital Discharge]]="","",SUM(Table1[Discharge]))</f>
        <v/>
      </c>
      <c r="Z142" s="6" t="str">
        <f>IF(Table1[[#This Row],[Date of Hospital Discharge]]="","",SUM(Table1[Readmission]))</f>
        <v/>
      </c>
      <c r="AA142" s="6" t="str">
        <f>IF(Table1[[#This Row],[Date of Hospital Discharge]]="","",VLOOKUP(Table1[[#This Row],[Discharge Month]],$AI$9:$AJ$20,2,FALSE))</f>
        <v/>
      </c>
      <c r="AB142" s="6" t="str">
        <f>IF(Table1[[#This Row],[Date of Hospital Discharge]]="","",IF(Table1[[#This Row],[Readmission Bucket]]="Readmission within 7 days",1,0))</f>
        <v/>
      </c>
      <c r="AC142" s="6" t="str">
        <f>IF(Table1[[#This Row],[Date of Hospital Discharge]]="","",IF(Table1[[#This Row],[Readmission Bucket]]="Readmission within 14 days",1,0))</f>
        <v/>
      </c>
      <c r="AD142" s="6" t="str">
        <f>IF(Table1[[#This Row],[Date of Hospital Discharge]]="","",IF(Table1[[#This Row],[Readmission Bucket]]="Readmission within 30 days",1,0))</f>
        <v/>
      </c>
      <c r="AE142" s="6" t="str">
        <f>IF(Table1[[#This Row],[Date of Hospital Discharge]]="","",IF(Table1[[#This Row],[Readmission Bucket]]="Readmission within 60 days",1,0))</f>
        <v/>
      </c>
      <c r="AF142" s="6" t="str">
        <f>IF(Table1[[#This Row],[Date of Hospital Discharge]]="","",IF(Table1[[#This Row],[Readmission Bucket]]="Readmission within 90 days",1,0))</f>
        <v/>
      </c>
      <c r="AG142" s="6" t="str">
        <f>IF(Table1[[#This Row],[Date of Hospital Discharge]]="","",IF(Table1[[#This Row],[Readmission Bucket]]="Readmission Greater than 90 Days",1,0))</f>
        <v/>
      </c>
    </row>
    <row r="143" spans="1:33" x14ac:dyDescent="0.4">
      <c r="A143" s="8">
        <v>135</v>
      </c>
      <c r="F143" s="12"/>
      <c r="H143" s="10"/>
      <c r="I143" s="12"/>
      <c r="M143" s="11"/>
      <c r="N143" s="6" t="str">
        <f>IF(Table1[[#This Row],[Date of Hospital Discharge]]="","",1)</f>
        <v/>
      </c>
      <c r="O143" s="6" t="str">
        <f>IF(Table1[[#This Row],[Date of Hospital Discharge]]="","",IF(Table1[[#This Row],[Unplanned Readmission Date]]="",0,1))</f>
        <v/>
      </c>
      <c r="P143" s="6" t="str">
        <f>IF(Table1[[#This Row],[Readmission]]=1,Table1[[#This Row],[Unplanned Readmission Date]]-Table1[[#This Row],[Date of Hospital Discharge]],"")</f>
        <v/>
      </c>
      <c r="Q143" s="6" t="str">
        <f>IF(P143="","",VLOOKUP(P143,Validation!$F$4:$G$10,2,TRUE))</f>
        <v/>
      </c>
      <c r="R143" s="6" t="str">
        <f>IF(Table1[[#This Row],[Date of Hospital Discharge]]="","",TEXT(Table1[[#This Row],[Date of Hospital Discharge]],"mmmm"))</f>
        <v/>
      </c>
      <c r="S143" s="6" t="str">
        <f>IF(Table1[[#This Row],[Date of Hospital Discharge]]="","",IF(Table1[[#This Row],[Days Between Admissions]]&lt;=7,1,0))</f>
        <v/>
      </c>
      <c r="T143" s="6" t="str">
        <f>IF(Table1[[#This Row],[Date of Hospital Discharge]]="","",IF(Table1[[#This Row],[Days Between Admissions]]&lt;=14,1,0))</f>
        <v/>
      </c>
      <c r="U143" s="6" t="str">
        <f>IF(Table1[[#This Row],[Date of Hospital Discharge]]="","",IF(Table1[[#This Row],[Days Between Admissions]]&lt;=30,1,0))</f>
        <v/>
      </c>
      <c r="V143" s="6" t="str">
        <f>IF(Table1[[#This Row],[Date of Hospital Discharge]]="","",IF(Table1[[#This Row],[Days Between Admissions]]&lt;=60,1,0))</f>
        <v/>
      </c>
      <c r="W143" s="6" t="str">
        <f>IF(Table1[[#This Row],[Date of Hospital Discharge]]="","",IF(Table1[[#This Row],[Days Between Admissions]]&lt;=90,1,0))</f>
        <v/>
      </c>
      <c r="X143" s="6" t="str">
        <f>IF(Table1[[#This Row],[Date of Hospital Discharge]]="","",IF(Table1[[#This Row],[Days Between Admissions]]="",0,IF(Table1[[#This Row],[Days Between Admissions]]&gt;90,1,0)))</f>
        <v/>
      </c>
      <c r="Y143" s="6" t="str">
        <f>IF(Table1[[#This Row],[Date of Hospital Discharge]]="","",SUM(Table1[Discharge]))</f>
        <v/>
      </c>
      <c r="Z143" s="6" t="str">
        <f>IF(Table1[[#This Row],[Date of Hospital Discharge]]="","",SUM(Table1[Readmission]))</f>
        <v/>
      </c>
      <c r="AA143" s="6" t="str">
        <f>IF(Table1[[#This Row],[Date of Hospital Discharge]]="","",VLOOKUP(Table1[[#This Row],[Discharge Month]],$AI$9:$AJ$20,2,FALSE))</f>
        <v/>
      </c>
      <c r="AB143" s="6" t="str">
        <f>IF(Table1[[#This Row],[Date of Hospital Discharge]]="","",IF(Table1[[#This Row],[Readmission Bucket]]="Readmission within 7 days",1,0))</f>
        <v/>
      </c>
      <c r="AC143" s="6" t="str">
        <f>IF(Table1[[#This Row],[Date of Hospital Discharge]]="","",IF(Table1[[#This Row],[Readmission Bucket]]="Readmission within 14 days",1,0))</f>
        <v/>
      </c>
      <c r="AD143" s="6" t="str">
        <f>IF(Table1[[#This Row],[Date of Hospital Discharge]]="","",IF(Table1[[#This Row],[Readmission Bucket]]="Readmission within 30 days",1,0))</f>
        <v/>
      </c>
      <c r="AE143" s="6" t="str">
        <f>IF(Table1[[#This Row],[Date of Hospital Discharge]]="","",IF(Table1[[#This Row],[Readmission Bucket]]="Readmission within 60 days",1,0))</f>
        <v/>
      </c>
      <c r="AF143" s="6" t="str">
        <f>IF(Table1[[#This Row],[Date of Hospital Discharge]]="","",IF(Table1[[#This Row],[Readmission Bucket]]="Readmission within 90 days",1,0))</f>
        <v/>
      </c>
      <c r="AG143" s="6" t="str">
        <f>IF(Table1[[#This Row],[Date of Hospital Discharge]]="","",IF(Table1[[#This Row],[Readmission Bucket]]="Readmission Greater than 90 Days",1,0))</f>
        <v/>
      </c>
    </row>
    <row r="144" spans="1:33" x14ac:dyDescent="0.4">
      <c r="A144" s="8">
        <v>136</v>
      </c>
      <c r="F144" s="12"/>
      <c r="H144" s="10"/>
      <c r="I144" s="12"/>
      <c r="M144" s="11"/>
      <c r="N144" s="6" t="str">
        <f>IF(Table1[[#This Row],[Date of Hospital Discharge]]="","",1)</f>
        <v/>
      </c>
      <c r="O144" s="6" t="str">
        <f>IF(Table1[[#This Row],[Date of Hospital Discharge]]="","",IF(Table1[[#This Row],[Unplanned Readmission Date]]="",0,1))</f>
        <v/>
      </c>
      <c r="P144" s="6" t="str">
        <f>IF(Table1[[#This Row],[Readmission]]=1,Table1[[#This Row],[Unplanned Readmission Date]]-Table1[[#This Row],[Date of Hospital Discharge]],"")</f>
        <v/>
      </c>
      <c r="Q144" s="6" t="str">
        <f>IF(P144="","",VLOOKUP(P144,Validation!$F$4:$G$10,2,TRUE))</f>
        <v/>
      </c>
      <c r="R144" s="6" t="str">
        <f>IF(Table1[[#This Row],[Date of Hospital Discharge]]="","",TEXT(Table1[[#This Row],[Date of Hospital Discharge]],"mmmm"))</f>
        <v/>
      </c>
      <c r="S144" s="6" t="str">
        <f>IF(Table1[[#This Row],[Date of Hospital Discharge]]="","",IF(Table1[[#This Row],[Days Between Admissions]]&lt;=7,1,0))</f>
        <v/>
      </c>
      <c r="T144" s="6" t="str">
        <f>IF(Table1[[#This Row],[Date of Hospital Discharge]]="","",IF(Table1[[#This Row],[Days Between Admissions]]&lt;=14,1,0))</f>
        <v/>
      </c>
      <c r="U144" s="6" t="str">
        <f>IF(Table1[[#This Row],[Date of Hospital Discharge]]="","",IF(Table1[[#This Row],[Days Between Admissions]]&lt;=30,1,0))</f>
        <v/>
      </c>
      <c r="V144" s="6" t="str">
        <f>IF(Table1[[#This Row],[Date of Hospital Discharge]]="","",IF(Table1[[#This Row],[Days Between Admissions]]&lt;=60,1,0))</f>
        <v/>
      </c>
      <c r="W144" s="6" t="str">
        <f>IF(Table1[[#This Row],[Date of Hospital Discharge]]="","",IF(Table1[[#This Row],[Days Between Admissions]]&lt;=90,1,0))</f>
        <v/>
      </c>
      <c r="X144" s="6" t="str">
        <f>IF(Table1[[#This Row],[Date of Hospital Discharge]]="","",IF(Table1[[#This Row],[Days Between Admissions]]="",0,IF(Table1[[#This Row],[Days Between Admissions]]&gt;90,1,0)))</f>
        <v/>
      </c>
      <c r="Y144" s="6" t="str">
        <f>IF(Table1[[#This Row],[Date of Hospital Discharge]]="","",SUM(Table1[Discharge]))</f>
        <v/>
      </c>
      <c r="Z144" s="6" t="str">
        <f>IF(Table1[[#This Row],[Date of Hospital Discharge]]="","",SUM(Table1[Readmission]))</f>
        <v/>
      </c>
      <c r="AA144" s="6" t="str">
        <f>IF(Table1[[#This Row],[Date of Hospital Discharge]]="","",VLOOKUP(Table1[[#This Row],[Discharge Month]],$AI$9:$AJ$20,2,FALSE))</f>
        <v/>
      </c>
      <c r="AB144" s="6" t="str">
        <f>IF(Table1[[#This Row],[Date of Hospital Discharge]]="","",IF(Table1[[#This Row],[Readmission Bucket]]="Readmission within 7 days",1,0))</f>
        <v/>
      </c>
      <c r="AC144" s="6" t="str">
        <f>IF(Table1[[#This Row],[Date of Hospital Discharge]]="","",IF(Table1[[#This Row],[Readmission Bucket]]="Readmission within 14 days",1,0))</f>
        <v/>
      </c>
      <c r="AD144" s="6" t="str">
        <f>IF(Table1[[#This Row],[Date of Hospital Discharge]]="","",IF(Table1[[#This Row],[Readmission Bucket]]="Readmission within 30 days",1,0))</f>
        <v/>
      </c>
      <c r="AE144" s="6" t="str">
        <f>IF(Table1[[#This Row],[Date of Hospital Discharge]]="","",IF(Table1[[#This Row],[Readmission Bucket]]="Readmission within 60 days",1,0))</f>
        <v/>
      </c>
      <c r="AF144" s="6" t="str">
        <f>IF(Table1[[#This Row],[Date of Hospital Discharge]]="","",IF(Table1[[#This Row],[Readmission Bucket]]="Readmission within 90 days",1,0))</f>
        <v/>
      </c>
      <c r="AG144" s="6" t="str">
        <f>IF(Table1[[#This Row],[Date of Hospital Discharge]]="","",IF(Table1[[#This Row],[Readmission Bucket]]="Readmission Greater than 90 Days",1,0))</f>
        <v/>
      </c>
    </row>
    <row r="145" spans="1:33" x14ac:dyDescent="0.4">
      <c r="A145" s="8">
        <v>137</v>
      </c>
      <c r="F145" s="12"/>
      <c r="H145" s="10"/>
      <c r="I145" s="12"/>
      <c r="M145" s="11"/>
      <c r="N145" s="6" t="str">
        <f>IF(Table1[[#This Row],[Date of Hospital Discharge]]="","",1)</f>
        <v/>
      </c>
      <c r="O145" s="6" t="str">
        <f>IF(Table1[[#This Row],[Date of Hospital Discharge]]="","",IF(Table1[[#This Row],[Unplanned Readmission Date]]="",0,1))</f>
        <v/>
      </c>
      <c r="P145" s="6" t="str">
        <f>IF(Table1[[#This Row],[Readmission]]=1,Table1[[#This Row],[Unplanned Readmission Date]]-Table1[[#This Row],[Date of Hospital Discharge]],"")</f>
        <v/>
      </c>
      <c r="Q145" s="6" t="str">
        <f>IF(P145="","",VLOOKUP(P145,Validation!$F$4:$G$10,2,TRUE))</f>
        <v/>
      </c>
      <c r="R145" s="6" t="str">
        <f>IF(Table1[[#This Row],[Date of Hospital Discharge]]="","",TEXT(Table1[[#This Row],[Date of Hospital Discharge]],"mmmm"))</f>
        <v/>
      </c>
      <c r="S145" s="6" t="str">
        <f>IF(Table1[[#This Row],[Date of Hospital Discharge]]="","",IF(Table1[[#This Row],[Days Between Admissions]]&lt;=7,1,0))</f>
        <v/>
      </c>
      <c r="T145" s="6" t="str">
        <f>IF(Table1[[#This Row],[Date of Hospital Discharge]]="","",IF(Table1[[#This Row],[Days Between Admissions]]&lt;=14,1,0))</f>
        <v/>
      </c>
      <c r="U145" s="6" t="str">
        <f>IF(Table1[[#This Row],[Date of Hospital Discharge]]="","",IF(Table1[[#This Row],[Days Between Admissions]]&lt;=30,1,0))</f>
        <v/>
      </c>
      <c r="V145" s="6" t="str">
        <f>IF(Table1[[#This Row],[Date of Hospital Discharge]]="","",IF(Table1[[#This Row],[Days Between Admissions]]&lt;=60,1,0))</f>
        <v/>
      </c>
      <c r="W145" s="6" t="str">
        <f>IF(Table1[[#This Row],[Date of Hospital Discharge]]="","",IF(Table1[[#This Row],[Days Between Admissions]]&lt;=90,1,0))</f>
        <v/>
      </c>
      <c r="X145" s="6" t="str">
        <f>IF(Table1[[#This Row],[Date of Hospital Discharge]]="","",IF(Table1[[#This Row],[Days Between Admissions]]="",0,IF(Table1[[#This Row],[Days Between Admissions]]&gt;90,1,0)))</f>
        <v/>
      </c>
      <c r="Y145" s="6" t="str">
        <f>IF(Table1[[#This Row],[Date of Hospital Discharge]]="","",SUM(Table1[Discharge]))</f>
        <v/>
      </c>
      <c r="Z145" s="6" t="str">
        <f>IF(Table1[[#This Row],[Date of Hospital Discharge]]="","",SUM(Table1[Readmission]))</f>
        <v/>
      </c>
      <c r="AA145" s="6" t="str">
        <f>IF(Table1[[#This Row],[Date of Hospital Discharge]]="","",VLOOKUP(Table1[[#This Row],[Discharge Month]],$AI$9:$AJ$20,2,FALSE))</f>
        <v/>
      </c>
      <c r="AB145" s="6" t="str">
        <f>IF(Table1[[#This Row],[Date of Hospital Discharge]]="","",IF(Table1[[#This Row],[Readmission Bucket]]="Readmission within 7 days",1,0))</f>
        <v/>
      </c>
      <c r="AC145" s="6" t="str">
        <f>IF(Table1[[#This Row],[Date of Hospital Discharge]]="","",IF(Table1[[#This Row],[Readmission Bucket]]="Readmission within 14 days",1,0))</f>
        <v/>
      </c>
      <c r="AD145" s="6" t="str">
        <f>IF(Table1[[#This Row],[Date of Hospital Discharge]]="","",IF(Table1[[#This Row],[Readmission Bucket]]="Readmission within 30 days",1,0))</f>
        <v/>
      </c>
      <c r="AE145" s="6" t="str">
        <f>IF(Table1[[#This Row],[Date of Hospital Discharge]]="","",IF(Table1[[#This Row],[Readmission Bucket]]="Readmission within 60 days",1,0))</f>
        <v/>
      </c>
      <c r="AF145" s="6" t="str">
        <f>IF(Table1[[#This Row],[Date of Hospital Discharge]]="","",IF(Table1[[#This Row],[Readmission Bucket]]="Readmission within 90 days",1,0))</f>
        <v/>
      </c>
      <c r="AG145" s="6" t="str">
        <f>IF(Table1[[#This Row],[Date of Hospital Discharge]]="","",IF(Table1[[#This Row],[Readmission Bucket]]="Readmission Greater than 90 Days",1,0))</f>
        <v/>
      </c>
    </row>
    <row r="146" spans="1:33" x14ac:dyDescent="0.4">
      <c r="A146" s="8">
        <v>138</v>
      </c>
      <c r="F146" s="12"/>
      <c r="H146" s="10"/>
      <c r="I146" s="12"/>
      <c r="M146" s="11"/>
      <c r="N146" s="6" t="str">
        <f>IF(Table1[[#This Row],[Date of Hospital Discharge]]="","",1)</f>
        <v/>
      </c>
      <c r="O146" s="6" t="str">
        <f>IF(Table1[[#This Row],[Date of Hospital Discharge]]="","",IF(Table1[[#This Row],[Unplanned Readmission Date]]="",0,1))</f>
        <v/>
      </c>
      <c r="P146" s="6" t="str">
        <f>IF(Table1[[#This Row],[Readmission]]=1,Table1[[#This Row],[Unplanned Readmission Date]]-Table1[[#This Row],[Date of Hospital Discharge]],"")</f>
        <v/>
      </c>
      <c r="Q146" s="6" t="str">
        <f>IF(P146="","",VLOOKUP(P146,Validation!$F$4:$G$10,2,TRUE))</f>
        <v/>
      </c>
      <c r="R146" s="6" t="str">
        <f>IF(Table1[[#This Row],[Date of Hospital Discharge]]="","",TEXT(Table1[[#This Row],[Date of Hospital Discharge]],"mmmm"))</f>
        <v/>
      </c>
      <c r="S146" s="6" t="str">
        <f>IF(Table1[[#This Row],[Date of Hospital Discharge]]="","",IF(Table1[[#This Row],[Days Between Admissions]]&lt;=7,1,0))</f>
        <v/>
      </c>
      <c r="T146" s="6" t="str">
        <f>IF(Table1[[#This Row],[Date of Hospital Discharge]]="","",IF(Table1[[#This Row],[Days Between Admissions]]&lt;=14,1,0))</f>
        <v/>
      </c>
      <c r="U146" s="6" t="str">
        <f>IF(Table1[[#This Row],[Date of Hospital Discharge]]="","",IF(Table1[[#This Row],[Days Between Admissions]]&lt;=30,1,0))</f>
        <v/>
      </c>
      <c r="V146" s="6" t="str">
        <f>IF(Table1[[#This Row],[Date of Hospital Discharge]]="","",IF(Table1[[#This Row],[Days Between Admissions]]&lt;=60,1,0))</f>
        <v/>
      </c>
      <c r="W146" s="6" t="str">
        <f>IF(Table1[[#This Row],[Date of Hospital Discharge]]="","",IF(Table1[[#This Row],[Days Between Admissions]]&lt;=90,1,0))</f>
        <v/>
      </c>
      <c r="X146" s="6" t="str">
        <f>IF(Table1[[#This Row],[Date of Hospital Discharge]]="","",IF(Table1[[#This Row],[Days Between Admissions]]="",0,IF(Table1[[#This Row],[Days Between Admissions]]&gt;90,1,0)))</f>
        <v/>
      </c>
      <c r="Y146" s="6" t="str">
        <f>IF(Table1[[#This Row],[Date of Hospital Discharge]]="","",SUM(Table1[Discharge]))</f>
        <v/>
      </c>
      <c r="Z146" s="6" t="str">
        <f>IF(Table1[[#This Row],[Date of Hospital Discharge]]="","",SUM(Table1[Readmission]))</f>
        <v/>
      </c>
      <c r="AA146" s="6" t="str">
        <f>IF(Table1[[#This Row],[Date of Hospital Discharge]]="","",VLOOKUP(Table1[[#This Row],[Discharge Month]],$AI$9:$AJ$20,2,FALSE))</f>
        <v/>
      </c>
      <c r="AB146" s="6" t="str">
        <f>IF(Table1[[#This Row],[Date of Hospital Discharge]]="","",IF(Table1[[#This Row],[Readmission Bucket]]="Readmission within 7 days",1,0))</f>
        <v/>
      </c>
      <c r="AC146" s="6" t="str">
        <f>IF(Table1[[#This Row],[Date of Hospital Discharge]]="","",IF(Table1[[#This Row],[Readmission Bucket]]="Readmission within 14 days",1,0))</f>
        <v/>
      </c>
      <c r="AD146" s="6" t="str">
        <f>IF(Table1[[#This Row],[Date of Hospital Discharge]]="","",IF(Table1[[#This Row],[Readmission Bucket]]="Readmission within 30 days",1,0))</f>
        <v/>
      </c>
      <c r="AE146" s="6" t="str">
        <f>IF(Table1[[#This Row],[Date of Hospital Discharge]]="","",IF(Table1[[#This Row],[Readmission Bucket]]="Readmission within 60 days",1,0))</f>
        <v/>
      </c>
      <c r="AF146" s="6" t="str">
        <f>IF(Table1[[#This Row],[Date of Hospital Discharge]]="","",IF(Table1[[#This Row],[Readmission Bucket]]="Readmission within 90 days",1,0))</f>
        <v/>
      </c>
      <c r="AG146" s="6" t="str">
        <f>IF(Table1[[#This Row],[Date of Hospital Discharge]]="","",IF(Table1[[#This Row],[Readmission Bucket]]="Readmission Greater than 90 Days",1,0))</f>
        <v/>
      </c>
    </row>
    <row r="147" spans="1:33" x14ac:dyDescent="0.4">
      <c r="A147" s="8">
        <v>139</v>
      </c>
      <c r="F147" s="12"/>
      <c r="H147" s="10"/>
      <c r="I147" s="12"/>
      <c r="M147" s="11"/>
      <c r="N147" s="6" t="str">
        <f>IF(Table1[[#This Row],[Date of Hospital Discharge]]="","",1)</f>
        <v/>
      </c>
      <c r="O147" s="6" t="str">
        <f>IF(Table1[[#This Row],[Date of Hospital Discharge]]="","",IF(Table1[[#This Row],[Unplanned Readmission Date]]="",0,1))</f>
        <v/>
      </c>
      <c r="P147" s="6" t="str">
        <f>IF(Table1[[#This Row],[Readmission]]=1,Table1[[#This Row],[Unplanned Readmission Date]]-Table1[[#This Row],[Date of Hospital Discharge]],"")</f>
        <v/>
      </c>
      <c r="Q147" s="6" t="str">
        <f>IF(P147="","",VLOOKUP(P147,Validation!$F$4:$G$10,2,TRUE))</f>
        <v/>
      </c>
      <c r="R147" s="6" t="str">
        <f>IF(Table1[[#This Row],[Date of Hospital Discharge]]="","",TEXT(Table1[[#This Row],[Date of Hospital Discharge]],"mmmm"))</f>
        <v/>
      </c>
      <c r="S147" s="6" t="str">
        <f>IF(Table1[[#This Row],[Date of Hospital Discharge]]="","",IF(Table1[[#This Row],[Days Between Admissions]]&lt;=7,1,0))</f>
        <v/>
      </c>
      <c r="T147" s="6" t="str">
        <f>IF(Table1[[#This Row],[Date of Hospital Discharge]]="","",IF(Table1[[#This Row],[Days Between Admissions]]&lt;=14,1,0))</f>
        <v/>
      </c>
      <c r="U147" s="6" t="str">
        <f>IF(Table1[[#This Row],[Date of Hospital Discharge]]="","",IF(Table1[[#This Row],[Days Between Admissions]]&lt;=30,1,0))</f>
        <v/>
      </c>
      <c r="V147" s="6" t="str">
        <f>IF(Table1[[#This Row],[Date of Hospital Discharge]]="","",IF(Table1[[#This Row],[Days Between Admissions]]&lt;=60,1,0))</f>
        <v/>
      </c>
      <c r="W147" s="6" t="str">
        <f>IF(Table1[[#This Row],[Date of Hospital Discharge]]="","",IF(Table1[[#This Row],[Days Between Admissions]]&lt;=90,1,0))</f>
        <v/>
      </c>
      <c r="X147" s="6" t="str">
        <f>IF(Table1[[#This Row],[Date of Hospital Discharge]]="","",IF(Table1[[#This Row],[Days Between Admissions]]="",0,IF(Table1[[#This Row],[Days Between Admissions]]&gt;90,1,0)))</f>
        <v/>
      </c>
      <c r="Y147" s="6" t="str">
        <f>IF(Table1[[#This Row],[Date of Hospital Discharge]]="","",SUM(Table1[Discharge]))</f>
        <v/>
      </c>
      <c r="Z147" s="6" t="str">
        <f>IF(Table1[[#This Row],[Date of Hospital Discharge]]="","",SUM(Table1[Readmission]))</f>
        <v/>
      </c>
      <c r="AA147" s="6" t="str">
        <f>IF(Table1[[#This Row],[Date of Hospital Discharge]]="","",VLOOKUP(Table1[[#This Row],[Discharge Month]],$AI$9:$AJ$20,2,FALSE))</f>
        <v/>
      </c>
      <c r="AB147" s="6" t="str">
        <f>IF(Table1[[#This Row],[Date of Hospital Discharge]]="","",IF(Table1[[#This Row],[Readmission Bucket]]="Readmission within 7 days",1,0))</f>
        <v/>
      </c>
      <c r="AC147" s="6" t="str">
        <f>IF(Table1[[#This Row],[Date of Hospital Discharge]]="","",IF(Table1[[#This Row],[Readmission Bucket]]="Readmission within 14 days",1,0))</f>
        <v/>
      </c>
      <c r="AD147" s="6" t="str">
        <f>IF(Table1[[#This Row],[Date of Hospital Discharge]]="","",IF(Table1[[#This Row],[Readmission Bucket]]="Readmission within 30 days",1,0))</f>
        <v/>
      </c>
      <c r="AE147" s="6" t="str">
        <f>IF(Table1[[#This Row],[Date of Hospital Discharge]]="","",IF(Table1[[#This Row],[Readmission Bucket]]="Readmission within 60 days",1,0))</f>
        <v/>
      </c>
      <c r="AF147" s="6" t="str">
        <f>IF(Table1[[#This Row],[Date of Hospital Discharge]]="","",IF(Table1[[#This Row],[Readmission Bucket]]="Readmission within 90 days",1,0))</f>
        <v/>
      </c>
      <c r="AG147" s="6" t="str">
        <f>IF(Table1[[#This Row],[Date of Hospital Discharge]]="","",IF(Table1[[#This Row],[Readmission Bucket]]="Readmission Greater than 90 Days",1,0))</f>
        <v/>
      </c>
    </row>
    <row r="148" spans="1:33" x14ac:dyDescent="0.4">
      <c r="A148" s="8">
        <v>140</v>
      </c>
      <c r="F148" s="12"/>
      <c r="H148" s="10"/>
      <c r="I148" s="12"/>
      <c r="M148" s="11"/>
      <c r="N148" s="6" t="str">
        <f>IF(Table1[[#This Row],[Date of Hospital Discharge]]="","",1)</f>
        <v/>
      </c>
      <c r="O148" s="6" t="str">
        <f>IF(Table1[[#This Row],[Date of Hospital Discharge]]="","",IF(Table1[[#This Row],[Unplanned Readmission Date]]="",0,1))</f>
        <v/>
      </c>
      <c r="P148" s="6" t="str">
        <f>IF(Table1[[#This Row],[Readmission]]=1,Table1[[#This Row],[Unplanned Readmission Date]]-Table1[[#This Row],[Date of Hospital Discharge]],"")</f>
        <v/>
      </c>
      <c r="Q148" s="6" t="str">
        <f>IF(P148="","",VLOOKUP(P148,Validation!$F$4:$G$10,2,TRUE))</f>
        <v/>
      </c>
      <c r="R148" s="6" t="str">
        <f>IF(Table1[[#This Row],[Date of Hospital Discharge]]="","",TEXT(Table1[[#This Row],[Date of Hospital Discharge]],"mmmm"))</f>
        <v/>
      </c>
      <c r="S148" s="6" t="str">
        <f>IF(Table1[[#This Row],[Date of Hospital Discharge]]="","",IF(Table1[[#This Row],[Days Between Admissions]]&lt;=7,1,0))</f>
        <v/>
      </c>
      <c r="T148" s="6" t="str">
        <f>IF(Table1[[#This Row],[Date of Hospital Discharge]]="","",IF(Table1[[#This Row],[Days Between Admissions]]&lt;=14,1,0))</f>
        <v/>
      </c>
      <c r="U148" s="6" t="str">
        <f>IF(Table1[[#This Row],[Date of Hospital Discharge]]="","",IF(Table1[[#This Row],[Days Between Admissions]]&lt;=30,1,0))</f>
        <v/>
      </c>
      <c r="V148" s="6" t="str">
        <f>IF(Table1[[#This Row],[Date of Hospital Discharge]]="","",IF(Table1[[#This Row],[Days Between Admissions]]&lt;=60,1,0))</f>
        <v/>
      </c>
      <c r="W148" s="6" t="str">
        <f>IF(Table1[[#This Row],[Date of Hospital Discharge]]="","",IF(Table1[[#This Row],[Days Between Admissions]]&lt;=90,1,0))</f>
        <v/>
      </c>
      <c r="X148" s="6" t="str">
        <f>IF(Table1[[#This Row],[Date of Hospital Discharge]]="","",IF(Table1[[#This Row],[Days Between Admissions]]="",0,IF(Table1[[#This Row],[Days Between Admissions]]&gt;90,1,0)))</f>
        <v/>
      </c>
      <c r="Y148" s="6" t="str">
        <f>IF(Table1[[#This Row],[Date of Hospital Discharge]]="","",SUM(Table1[Discharge]))</f>
        <v/>
      </c>
      <c r="Z148" s="6" t="str">
        <f>IF(Table1[[#This Row],[Date of Hospital Discharge]]="","",SUM(Table1[Readmission]))</f>
        <v/>
      </c>
      <c r="AA148" s="6" t="str">
        <f>IF(Table1[[#This Row],[Date of Hospital Discharge]]="","",VLOOKUP(Table1[[#This Row],[Discharge Month]],$AI$9:$AJ$20,2,FALSE))</f>
        <v/>
      </c>
      <c r="AB148" s="6" t="str">
        <f>IF(Table1[[#This Row],[Date of Hospital Discharge]]="","",IF(Table1[[#This Row],[Readmission Bucket]]="Readmission within 7 days",1,0))</f>
        <v/>
      </c>
      <c r="AC148" s="6" t="str">
        <f>IF(Table1[[#This Row],[Date of Hospital Discharge]]="","",IF(Table1[[#This Row],[Readmission Bucket]]="Readmission within 14 days",1,0))</f>
        <v/>
      </c>
      <c r="AD148" s="6" t="str">
        <f>IF(Table1[[#This Row],[Date of Hospital Discharge]]="","",IF(Table1[[#This Row],[Readmission Bucket]]="Readmission within 30 days",1,0))</f>
        <v/>
      </c>
      <c r="AE148" s="6" t="str">
        <f>IF(Table1[[#This Row],[Date of Hospital Discharge]]="","",IF(Table1[[#This Row],[Readmission Bucket]]="Readmission within 60 days",1,0))</f>
        <v/>
      </c>
      <c r="AF148" s="6" t="str">
        <f>IF(Table1[[#This Row],[Date of Hospital Discharge]]="","",IF(Table1[[#This Row],[Readmission Bucket]]="Readmission within 90 days",1,0))</f>
        <v/>
      </c>
      <c r="AG148" s="6" t="str">
        <f>IF(Table1[[#This Row],[Date of Hospital Discharge]]="","",IF(Table1[[#This Row],[Readmission Bucket]]="Readmission Greater than 90 Days",1,0))</f>
        <v/>
      </c>
    </row>
    <row r="149" spans="1:33" x14ac:dyDescent="0.4">
      <c r="A149" s="8">
        <v>141</v>
      </c>
      <c r="F149" s="12"/>
      <c r="H149" s="10"/>
      <c r="I149" s="12"/>
      <c r="M149" s="11"/>
      <c r="N149" s="6" t="str">
        <f>IF(Table1[[#This Row],[Date of Hospital Discharge]]="","",1)</f>
        <v/>
      </c>
      <c r="O149" s="6" t="str">
        <f>IF(Table1[[#This Row],[Date of Hospital Discharge]]="","",IF(Table1[[#This Row],[Unplanned Readmission Date]]="",0,1))</f>
        <v/>
      </c>
      <c r="P149" s="6" t="str">
        <f>IF(Table1[[#This Row],[Readmission]]=1,Table1[[#This Row],[Unplanned Readmission Date]]-Table1[[#This Row],[Date of Hospital Discharge]],"")</f>
        <v/>
      </c>
      <c r="Q149" s="6" t="str">
        <f>IF(P149="","",VLOOKUP(P149,Validation!$F$4:$G$10,2,TRUE))</f>
        <v/>
      </c>
      <c r="R149" s="6" t="str">
        <f>IF(Table1[[#This Row],[Date of Hospital Discharge]]="","",TEXT(Table1[[#This Row],[Date of Hospital Discharge]],"mmmm"))</f>
        <v/>
      </c>
      <c r="S149" s="6" t="str">
        <f>IF(Table1[[#This Row],[Date of Hospital Discharge]]="","",IF(Table1[[#This Row],[Days Between Admissions]]&lt;=7,1,0))</f>
        <v/>
      </c>
      <c r="T149" s="6" t="str">
        <f>IF(Table1[[#This Row],[Date of Hospital Discharge]]="","",IF(Table1[[#This Row],[Days Between Admissions]]&lt;=14,1,0))</f>
        <v/>
      </c>
      <c r="U149" s="6" t="str">
        <f>IF(Table1[[#This Row],[Date of Hospital Discharge]]="","",IF(Table1[[#This Row],[Days Between Admissions]]&lt;=30,1,0))</f>
        <v/>
      </c>
      <c r="V149" s="6" t="str">
        <f>IF(Table1[[#This Row],[Date of Hospital Discharge]]="","",IF(Table1[[#This Row],[Days Between Admissions]]&lt;=60,1,0))</f>
        <v/>
      </c>
      <c r="W149" s="6" t="str">
        <f>IF(Table1[[#This Row],[Date of Hospital Discharge]]="","",IF(Table1[[#This Row],[Days Between Admissions]]&lt;=90,1,0))</f>
        <v/>
      </c>
      <c r="X149" s="6" t="str">
        <f>IF(Table1[[#This Row],[Date of Hospital Discharge]]="","",IF(Table1[[#This Row],[Days Between Admissions]]="",0,IF(Table1[[#This Row],[Days Between Admissions]]&gt;90,1,0)))</f>
        <v/>
      </c>
      <c r="Y149" s="6" t="str">
        <f>IF(Table1[[#This Row],[Date of Hospital Discharge]]="","",SUM(Table1[Discharge]))</f>
        <v/>
      </c>
      <c r="Z149" s="6" t="str">
        <f>IF(Table1[[#This Row],[Date of Hospital Discharge]]="","",SUM(Table1[Readmission]))</f>
        <v/>
      </c>
      <c r="AA149" s="6" t="str">
        <f>IF(Table1[[#This Row],[Date of Hospital Discharge]]="","",VLOOKUP(Table1[[#This Row],[Discharge Month]],$AI$9:$AJ$20,2,FALSE))</f>
        <v/>
      </c>
      <c r="AB149" s="6" t="str">
        <f>IF(Table1[[#This Row],[Date of Hospital Discharge]]="","",IF(Table1[[#This Row],[Readmission Bucket]]="Readmission within 7 days",1,0))</f>
        <v/>
      </c>
      <c r="AC149" s="6" t="str">
        <f>IF(Table1[[#This Row],[Date of Hospital Discharge]]="","",IF(Table1[[#This Row],[Readmission Bucket]]="Readmission within 14 days",1,0))</f>
        <v/>
      </c>
      <c r="AD149" s="6" t="str">
        <f>IF(Table1[[#This Row],[Date of Hospital Discharge]]="","",IF(Table1[[#This Row],[Readmission Bucket]]="Readmission within 30 days",1,0))</f>
        <v/>
      </c>
      <c r="AE149" s="6" t="str">
        <f>IF(Table1[[#This Row],[Date of Hospital Discharge]]="","",IF(Table1[[#This Row],[Readmission Bucket]]="Readmission within 60 days",1,0))</f>
        <v/>
      </c>
      <c r="AF149" s="6" t="str">
        <f>IF(Table1[[#This Row],[Date of Hospital Discharge]]="","",IF(Table1[[#This Row],[Readmission Bucket]]="Readmission within 90 days",1,0))</f>
        <v/>
      </c>
      <c r="AG149" s="6" t="str">
        <f>IF(Table1[[#This Row],[Date of Hospital Discharge]]="","",IF(Table1[[#This Row],[Readmission Bucket]]="Readmission Greater than 90 Days",1,0))</f>
        <v/>
      </c>
    </row>
    <row r="150" spans="1:33" x14ac:dyDescent="0.4">
      <c r="A150" s="8">
        <v>142</v>
      </c>
      <c r="F150" s="12"/>
      <c r="H150" s="10"/>
      <c r="I150" s="12"/>
      <c r="M150" s="11"/>
      <c r="N150" s="6" t="str">
        <f>IF(Table1[[#This Row],[Date of Hospital Discharge]]="","",1)</f>
        <v/>
      </c>
      <c r="O150" s="6" t="str">
        <f>IF(Table1[[#This Row],[Date of Hospital Discharge]]="","",IF(Table1[[#This Row],[Unplanned Readmission Date]]="",0,1))</f>
        <v/>
      </c>
      <c r="P150" s="6" t="str">
        <f>IF(Table1[[#This Row],[Readmission]]=1,Table1[[#This Row],[Unplanned Readmission Date]]-Table1[[#This Row],[Date of Hospital Discharge]],"")</f>
        <v/>
      </c>
      <c r="Q150" s="6" t="str">
        <f>IF(P150="","",VLOOKUP(P150,Validation!$F$4:$G$10,2,TRUE))</f>
        <v/>
      </c>
      <c r="R150" s="6" t="str">
        <f>IF(Table1[[#This Row],[Date of Hospital Discharge]]="","",TEXT(Table1[[#This Row],[Date of Hospital Discharge]],"mmmm"))</f>
        <v/>
      </c>
      <c r="S150" s="6" t="str">
        <f>IF(Table1[[#This Row],[Date of Hospital Discharge]]="","",IF(Table1[[#This Row],[Days Between Admissions]]&lt;=7,1,0))</f>
        <v/>
      </c>
      <c r="T150" s="6" t="str">
        <f>IF(Table1[[#This Row],[Date of Hospital Discharge]]="","",IF(Table1[[#This Row],[Days Between Admissions]]&lt;=14,1,0))</f>
        <v/>
      </c>
      <c r="U150" s="6" t="str">
        <f>IF(Table1[[#This Row],[Date of Hospital Discharge]]="","",IF(Table1[[#This Row],[Days Between Admissions]]&lt;=30,1,0))</f>
        <v/>
      </c>
      <c r="V150" s="6" t="str">
        <f>IF(Table1[[#This Row],[Date of Hospital Discharge]]="","",IF(Table1[[#This Row],[Days Between Admissions]]&lt;=60,1,0))</f>
        <v/>
      </c>
      <c r="W150" s="6" t="str">
        <f>IF(Table1[[#This Row],[Date of Hospital Discharge]]="","",IF(Table1[[#This Row],[Days Between Admissions]]&lt;=90,1,0))</f>
        <v/>
      </c>
      <c r="X150" s="6" t="str">
        <f>IF(Table1[[#This Row],[Date of Hospital Discharge]]="","",IF(Table1[[#This Row],[Days Between Admissions]]="",0,IF(Table1[[#This Row],[Days Between Admissions]]&gt;90,1,0)))</f>
        <v/>
      </c>
      <c r="Y150" s="6" t="str">
        <f>IF(Table1[[#This Row],[Date of Hospital Discharge]]="","",SUM(Table1[Discharge]))</f>
        <v/>
      </c>
      <c r="Z150" s="6" t="str">
        <f>IF(Table1[[#This Row],[Date of Hospital Discharge]]="","",SUM(Table1[Readmission]))</f>
        <v/>
      </c>
      <c r="AA150" s="6" t="str">
        <f>IF(Table1[[#This Row],[Date of Hospital Discharge]]="","",VLOOKUP(Table1[[#This Row],[Discharge Month]],$AI$9:$AJ$20,2,FALSE))</f>
        <v/>
      </c>
      <c r="AB150" s="6" t="str">
        <f>IF(Table1[[#This Row],[Date of Hospital Discharge]]="","",IF(Table1[[#This Row],[Readmission Bucket]]="Readmission within 7 days",1,0))</f>
        <v/>
      </c>
      <c r="AC150" s="6" t="str">
        <f>IF(Table1[[#This Row],[Date of Hospital Discharge]]="","",IF(Table1[[#This Row],[Readmission Bucket]]="Readmission within 14 days",1,0))</f>
        <v/>
      </c>
      <c r="AD150" s="6" t="str">
        <f>IF(Table1[[#This Row],[Date of Hospital Discharge]]="","",IF(Table1[[#This Row],[Readmission Bucket]]="Readmission within 30 days",1,0))</f>
        <v/>
      </c>
      <c r="AE150" s="6" t="str">
        <f>IF(Table1[[#This Row],[Date of Hospital Discharge]]="","",IF(Table1[[#This Row],[Readmission Bucket]]="Readmission within 60 days",1,0))</f>
        <v/>
      </c>
      <c r="AF150" s="6" t="str">
        <f>IF(Table1[[#This Row],[Date of Hospital Discharge]]="","",IF(Table1[[#This Row],[Readmission Bucket]]="Readmission within 90 days",1,0))</f>
        <v/>
      </c>
      <c r="AG150" s="6" t="str">
        <f>IF(Table1[[#This Row],[Date of Hospital Discharge]]="","",IF(Table1[[#This Row],[Readmission Bucket]]="Readmission Greater than 90 Days",1,0))</f>
        <v/>
      </c>
    </row>
    <row r="151" spans="1:33" x14ac:dyDescent="0.4">
      <c r="A151" s="8">
        <v>143</v>
      </c>
      <c r="F151" s="12"/>
      <c r="H151" s="10"/>
      <c r="I151" s="12"/>
      <c r="M151" s="11"/>
      <c r="N151" s="6" t="str">
        <f>IF(Table1[[#This Row],[Date of Hospital Discharge]]="","",1)</f>
        <v/>
      </c>
      <c r="O151" s="6" t="str">
        <f>IF(Table1[[#This Row],[Date of Hospital Discharge]]="","",IF(Table1[[#This Row],[Unplanned Readmission Date]]="",0,1))</f>
        <v/>
      </c>
      <c r="P151" s="6" t="str">
        <f>IF(Table1[[#This Row],[Readmission]]=1,Table1[[#This Row],[Unplanned Readmission Date]]-Table1[[#This Row],[Date of Hospital Discharge]],"")</f>
        <v/>
      </c>
      <c r="Q151" s="6" t="str">
        <f>IF(P151="","",VLOOKUP(P151,Validation!$F$4:$G$10,2,TRUE))</f>
        <v/>
      </c>
      <c r="R151" s="6" t="str">
        <f>IF(Table1[[#This Row],[Date of Hospital Discharge]]="","",TEXT(Table1[[#This Row],[Date of Hospital Discharge]],"mmmm"))</f>
        <v/>
      </c>
      <c r="S151" s="6" t="str">
        <f>IF(Table1[[#This Row],[Date of Hospital Discharge]]="","",IF(Table1[[#This Row],[Days Between Admissions]]&lt;=7,1,0))</f>
        <v/>
      </c>
      <c r="T151" s="6" t="str">
        <f>IF(Table1[[#This Row],[Date of Hospital Discharge]]="","",IF(Table1[[#This Row],[Days Between Admissions]]&lt;=14,1,0))</f>
        <v/>
      </c>
      <c r="U151" s="6" t="str">
        <f>IF(Table1[[#This Row],[Date of Hospital Discharge]]="","",IF(Table1[[#This Row],[Days Between Admissions]]&lt;=30,1,0))</f>
        <v/>
      </c>
      <c r="V151" s="6" t="str">
        <f>IF(Table1[[#This Row],[Date of Hospital Discharge]]="","",IF(Table1[[#This Row],[Days Between Admissions]]&lt;=60,1,0))</f>
        <v/>
      </c>
      <c r="W151" s="6" t="str">
        <f>IF(Table1[[#This Row],[Date of Hospital Discharge]]="","",IF(Table1[[#This Row],[Days Between Admissions]]&lt;=90,1,0))</f>
        <v/>
      </c>
      <c r="X151" s="6" t="str">
        <f>IF(Table1[[#This Row],[Date of Hospital Discharge]]="","",IF(Table1[[#This Row],[Days Between Admissions]]="",0,IF(Table1[[#This Row],[Days Between Admissions]]&gt;90,1,0)))</f>
        <v/>
      </c>
      <c r="Y151" s="6" t="str">
        <f>IF(Table1[[#This Row],[Date of Hospital Discharge]]="","",SUM(Table1[Discharge]))</f>
        <v/>
      </c>
      <c r="Z151" s="6" t="str">
        <f>IF(Table1[[#This Row],[Date of Hospital Discharge]]="","",SUM(Table1[Readmission]))</f>
        <v/>
      </c>
      <c r="AA151" s="6" t="str">
        <f>IF(Table1[[#This Row],[Date of Hospital Discharge]]="","",VLOOKUP(Table1[[#This Row],[Discharge Month]],$AI$9:$AJ$20,2,FALSE))</f>
        <v/>
      </c>
      <c r="AB151" s="6" t="str">
        <f>IF(Table1[[#This Row],[Date of Hospital Discharge]]="","",IF(Table1[[#This Row],[Readmission Bucket]]="Readmission within 7 days",1,0))</f>
        <v/>
      </c>
      <c r="AC151" s="6" t="str">
        <f>IF(Table1[[#This Row],[Date of Hospital Discharge]]="","",IF(Table1[[#This Row],[Readmission Bucket]]="Readmission within 14 days",1,0))</f>
        <v/>
      </c>
      <c r="AD151" s="6" t="str">
        <f>IF(Table1[[#This Row],[Date of Hospital Discharge]]="","",IF(Table1[[#This Row],[Readmission Bucket]]="Readmission within 30 days",1,0))</f>
        <v/>
      </c>
      <c r="AE151" s="6" t="str">
        <f>IF(Table1[[#This Row],[Date of Hospital Discharge]]="","",IF(Table1[[#This Row],[Readmission Bucket]]="Readmission within 60 days",1,0))</f>
        <v/>
      </c>
      <c r="AF151" s="6" t="str">
        <f>IF(Table1[[#This Row],[Date of Hospital Discharge]]="","",IF(Table1[[#This Row],[Readmission Bucket]]="Readmission within 90 days",1,0))</f>
        <v/>
      </c>
      <c r="AG151" s="6" t="str">
        <f>IF(Table1[[#This Row],[Date of Hospital Discharge]]="","",IF(Table1[[#This Row],[Readmission Bucket]]="Readmission Greater than 90 Days",1,0))</f>
        <v/>
      </c>
    </row>
    <row r="152" spans="1:33" x14ac:dyDescent="0.4">
      <c r="A152" s="8">
        <v>144</v>
      </c>
      <c r="F152" s="12"/>
      <c r="H152" s="10"/>
      <c r="I152" s="12"/>
      <c r="M152" s="11"/>
      <c r="N152" s="6" t="str">
        <f>IF(Table1[[#This Row],[Date of Hospital Discharge]]="","",1)</f>
        <v/>
      </c>
      <c r="O152" s="6" t="str">
        <f>IF(Table1[[#This Row],[Date of Hospital Discharge]]="","",IF(Table1[[#This Row],[Unplanned Readmission Date]]="",0,1))</f>
        <v/>
      </c>
      <c r="P152" s="6" t="str">
        <f>IF(Table1[[#This Row],[Readmission]]=1,Table1[[#This Row],[Unplanned Readmission Date]]-Table1[[#This Row],[Date of Hospital Discharge]],"")</f>
        <v/>
      </c>
      <c r="Q152" s="6" t="str">
        <f>IF(P152="","",VLOOKUP(P152,Validation!$F$4:$G$10,2,TRUE))</f>
        <v/>
      </c>
      <c r="R152" s="6" t="str">
        <f>IF(Table1[[#This Row],[Date of Hospital Discharge]]="","",TEXT(Table1[[#This Row],[Date of Hospital Discharge]],"mmmm"))</f>
        <v/>
      </c>
      <c r="S152" s="6" t="str">
        <f>IF(Table1[[#This Row],[Date of Hospital Discharge]]="","",IF(Table1[[#This Row],[Days Between Admissions]]&lt;=7,1,0))</f>
        <v/>
      </c>
      <c r="T152" s="6" t="str">
        <f>IF(Table1[[#This Row],[Date of Hospital Discharge]]="","",IF(Table1[[#This Row],[Days Between Admissions]]&lt;=14,1,0))</f>
        <v/>
      </c>
      <c r="U152" s="6" t="str">
        <f>IF(Table1[[#This Row],[Date of Hospital Discharge]]="","",IF(Table1[[#This Row],[Days Between Admissions]]&lt;=30,1,0))</f>
        <v/>
      </c>
      <c r="V152" s="6" t="str">
        <f>IF(Table1[[#This Row],[Date of Hospital Discharge]]="","",IF(Table1[[#This Row],[Days Between Admissions]]&lt;=60,1,0))</f>
        <v/>
      </c>
      <c r="W152" s="6" t="str">
        <f>IF(Table1[[#This Row],[Date of Hospital Discharge]]="","",IF(Table1[[#This Row],[Days Between Admissions]]&lt;=90,1,0))</f>
        <v/>
      </c>
      <c r="X152" s="6" t="str">
        <f>IF(Table1[[#This Row],[Date of Hospital Discharge]]="","",IF(Table1[[#This Row],[Days Between Admissions]]="",0,IF(Table1[[#This Row],[Days Between Admissions]]&gt;90,1,0)))</f>
        <v/>
      </c>
      <c r="Y152" s="6" t="str">
        <f>IF(Table1[[#This Row],[Date of Hospital Discharge]]="","",SUM(Table1[Discharge]))</f>
        <v/>
      </c>
      <c r="Z152" s="6" t="str">
        <f>IF(Table1[[#This Row],[Date of Hospital Discharge]]="","",SUM(Table1[Readmission]))</f>
        <v/>
      </c>
      <c r="AA152" s="6" t="str">
        <f>IF(Table1[[#This Row],[Date of Hospital Discharge]]="","",VLOOKUP(Table1[[#This Row],[Discharge Month]],$AI$9:$AJ$20,2,FALSE))</f>
        <v/>
      </c>
      <c r="AB152" s="6" t="str">
        <f>IF(Table1[[#This Row],[Date of Hospital Discharge]]="","",IF(Table1[[#This Row],[Readmission Bucket]]="Readmission within 7 days",1,0))</f>
        <v/>
      </c>
      <c r="AC152" s="6" t="str">
        <f>IF(Table1[[#This Row],[Date of Hospital Discharge]]="","",IF(Table1[[#This Row],[Readmission Bucket]]="Readmission within 14 days",1,0))</f>
        <v/>
      </c>
      <c r="AD152" s="6" t="str">
        <f>IF(Table1[[#This Row],[Date of Hospital Discharge]]="","",IF(Table1[[#This Row],[Readmission Bucket]]="Readmission within 30 days",1,0))</f>
        <v/>
      </c>
      <c r="AE152" s="6" t="str">
        <f>IF(Table1[[#This Row],[Date of Hospital Discharge]]="","",IF(Table1[[#This Row],[Readmission Bucket]]="Readmission within 60 days",1,0))</f>
        <v/>
      </c>
      <c r="AF152" s="6" t="str">
        <f>IF(Table1[[#This Row],[Date of Hospital Discharge]]="","",IF(Table1[[#This Row],[Readmission Bucket]]="Readmission within 90 days",1,0))</f>
        <v/>
      </c>
      <c r="AG152" s="6" t="str">
        <f>IF(Table1[[#This Row],[Date of Hospital Discharge]]="","",IF(Table1[[#This Row],[Readmission Bucket]]="Readmission Greater than 90 Days",1,0))</f>
        <v/>
      </c>
    </row>
    <row r="153" spans="1:33" x14ac:dyDescent="0.4">
      <c r="A153" s="8">
        <v>145</v>
      </c>
      <c r="F153" s="12"/>
      <c r="H153" s="10"/>
      <c r="I153" s="12"/>
      <c r="M153" s="11"/>
      <c r="N153" s="6" t="str">
        <f>IF(Table1[[#This Row],[Date of Hospital Discharge]]="","",1)</f>
        <v/>
      </c>
      <c r="O153" s="6" t="str">
        <f>IF(Table1[[#This Row],[Date of Hospital Discharge]]="","",IF(Table1[[#This Row],[Unplanned Readmission Date]]="",0,1))</f>
        <v/>
      </c>
      <c r="P153" s="6" t="str">
        <f>IF(Table1[[#This Row],[Readmission]]=1,Table1[[#This Row],[Unplanned Readmission Date]]-Table1[[#This Row],[Date of Hospital Discharge]],"")</f>
        <v/>
      </c>
      <c r="Q153" s="6" t="str">
        <f>IF(P153="","",VLOOKUP(P153,Validation!$F$4:$G$10,2,TRUE))</f>
        <v/>
      </c>
      <c r="R153" s="6" t="str">
        <f>IF(Table1[[#This Row],[Date of Hospital Discharge]]="","",TEXT(Table1[[#This Row],[Date of Hospital Discharge]],"mmmm"))</f>
        <v/>
      </c>
      <c r="S153" s="6" t="str">
        <f>IF(Table1[[#This Row],[Date of Hospital Discharge]]="","",IF(Table1[[#This Row],[Days Between Admissions]]&lt;=7,1,0))</f>
        <v/>
      </c>
      <c r="T153" s="6" t="str">
        <f>IF(Table1[[#This Row],[Date of Hospital Discharge]]="","",IF(Table1[[#This Row],[Days Between Admissions]]&lt;=14,1,0))</f>
        <v/>
      </c>
      <c r="U153" s="6" t="str">
        <f>IF(Table1[[#This Row],[Date of Hospital Discharge]]="","",IF(Table1[[#This Row],[Days Between Admissions]]&lt;=30,1,0))</f>
        <v/>
      </c>
      <c r="V153" s="6" t="str">
        <f>IF(Table1[[#This Row],[Date of Hospital Discharge]]="","",IF(Table1[[#This Row],[Days Between Admissions]]&lt;=60,1,0))</f>
        <v/>
      </c>
      <c r="W153" s="6" t="str">
        <f>IF(Table1[[#This Row],[Date of Hospital Discharge]]="","",IF(Table1[[#This Row],[Days Between Admissions]]&lt;=90,1,0))</f>
        <v/>
      </c>
      <c r="X153" s="6" t="str">
        <f>IF(Table1[[#This Row],[Date of Hospital Discharge]]="","",IF(Table1[[#This Row],[Days Between Admissions]]="",0,IF(Table1[[#This Row],[Days Between Admissions]]&gt;90,1,0)))</f>
        <v/>
      </c>
      <c r="Y153" s="6" t="str">
        <f>IF(Table1[[#This Row],[Date of Hospital Discharge]]="","",SUM(Table1[Discharge]))</f>
        <v/>
      </c>
      <c r="Z153" s="6" t="str">
        <f>IF(Table1[[#This Row],[Date of Hospital Discharge]]="","",SUM(Table1[Readmission]))</f>
        <v/>
      </c>
      <c r="AA153" s="6" t="str">
        <f>IF(Table1[[#This Row],[Date of Hospital Discharge]]="","",VLOOKUP(Table1[[#This Row],[Discharge Month]],$AI$9:$AJ$20,2,FALSE))</f>
        <v/>
      </c>
      <c r="AB153" s="6" t="str">
        <f>IF(Table1[[#This Row],[Date of Hospital Discharge]]="","",IF(Table1[[#This Row],[Readmission Bucket]]="Readmission within 7 days",1,0))</f>
        <v/>
      </c>
      <c r="AC153" s="6" t="str">
        <f>IF(Table1[[#This Row],[Date of Hospital Discharge]]="","",IF(Table1[[#This Row],[Readmission Bucket]]="Readmission within 14 days",1,0))</f>
        <v/>
      </c>
      <c r="AD153" s="6" t="str">
        <f>IF(Table1[[#This Row],[Date of Hospital Discharge]]="","",IF(Table1[[#This Row],[Readmission Bucket]]="Readmission within 30 days",1,0))</f>
        <v/>
      </c>
      <c r="AE153" s="6" t="str">
        <f>IF(Table1[[#This Row],[Date of Hospital Discharge]]="","",IF(Table1[[#This Row],[Readmission Bucket]]="Readmission within 60 days",1,0))</f>
        <v/>
      </c>
      <c r="AF153" s="6" t="str">
        <f>IF(Table1[[#This Row],[Date of Hospital Discharge]]="","",IF(Table1[[#This Row],[Readmission Bucket]]="Readmission within 90 days",1,0))</f>
        <v/>
      </c>
      <c r="AG153" s="6" t="str">
        <f>IF(Table1[[#This Row],[Date of Hospital Discharge]]="","",IF(Table1[[#This Row],[Readmission Bucket]]="Readmission Greater than 90 Days",1,0))</f>
        <v/>
      </c>
    </row>
    <row r="154" spans="1:33" x14ac:dyDescent="0.4">
      <c r="A154" s="8">
        <v>146</v>
      </c>
      <c r="F154" s="12"/>
      <c r="H154" s="10"/>
      <c r="I154" s="12"/>
      <c r="M154" s="11"/>
      <c r="N154" s="6" t="str">
        <f>IF(Table1[[#This Row],[Date of Hospital Discharge]]="","",1)</f>
        <v/>
      </c>
      <c r="O154" s="6" t="str">
        <f>IF(Table1[[#This Row],[Date of Hospital Discharge]]="","",IF(Table1[[#This Row],[Unplanned Readmission Date]]="",0,1))</f>
        <v/>
      </c>
      <c r="P154" s="6" t="str">
        <f>IF(Table1[[#This Row],[Readmission]]=1,Table1[[#This Row],[Unplanned Readmission Date]]-Table1[[#This Row],[Date of Hospital Discharge]],"")</f>
        <v/>
      </c>
      <c r="Q154" s="6" t="str">
        <f>IF(P154="","",VLOOKUP(P154,Validation!$F$4:$G$10,2,TRUE))</f>
        <v/>
      </c>
      <c r="R154" s="6" t="str">
        <f>IF(Table1[[#This Row],[Date of Hospital Discharge]]="","",TEXT(Table1[[#This Row],[Date of Hospital Discharge]],"mmmm"))</f>
        <v/>
      </c>
      <c r="S154" s="6" t="str">
        <f>IF(Table1[[#This Row],[Date of Hospital Discharge]]="","",IF(Table1[[#This Row],[Days Between Admissions]]&lt;=7,1,0))</f>
        <v/>
      </c>
      <c r="T154" s="6" t="str">
        <f>IF(Table1[[#This Row],[Date of Hospital Discharge]]="","",IF(Table1[[#This Row],[Days Between Admissions]]&lt;=14,1,0))</f>
        <v/>
      </c>
      <c r="U154" s="6" t="str">
        <f>IF(Table1[[#This Row],[Date of Hospital Discharge]]="","",IF(Table1[[#This Row],[Days Between Admissions]]&lt;=30,1,0))</f>
        <v/>
      </c>
      <c r="V154" s="6" t="str">
        <f>IF(Table1[[#This Row],[Date of Hospital Discharge]]="","",IF(Table1[[#This Row],[Days Between Admissions]]&lt;=60,1,0))</f>
        <v/>
      </c>
      <c r="W154" s="6" t="str">
        <f>IF(Table1[[#This Row],[Date of Hospital Discharge]]="","",IF(Table1[[#This Row],[Days Between Admissions]]&lt;=90,1,0))</f>
        <v/>
      </c>
      <c r="X154" s="6" t="str">
        <f>IF(Table1[[#This Row],[Date of Hospital Discharge]]="","",IF(Table1[[#This Row],[Days Between Admissions]]="",0,IF(Table1[[#This Row],[Days Between Admissions]]&gt;90,1,0)))</f>
        <v/>
      </c>
      <c r="Y154" s="6" t="str">
        <f>IF(Table1[[#This Row],[Date of Hospital Discharge]]="","",SUM(Table1[Discharge]))</f>
        <v/>
      </c>
      <c r="Z154" s="6" t="str">
        <f>IF(Table1[[#This Row],[Date of Hospital Discharge]]="","",SUM(Table1[Readmission]))</f>
        <v/>
      </c>
      <c r="AA154" s="6" t="str">
        <f>IF(Table1[[#This Row],[Date of Hospital Discharge]]="","",VLOOKUP(Table1[[#This Row],[Discharge Month]],$AI$9:$AJ$20,2,FALSE))</f>
        <v/>
      </c>
      <c r="AB154" s="6" t="str">
        <f>IF(Table1[[#This Row],[Date of Hospital Discharge]]="","",IF(Table1[[#This Row],[Readmission Bucket]]="Readmission within 7 days",1,0))</f>
        <v/>
      </c>
      <c r="AC154" s="6" t="str">
        <f>IF(Table1[[#This Row],[Date of Hospital Discharge]]="","",IF(Table1[[#This Row],[Readmission Bucket]]="Readmission within 14 days",1,0))</f>
        <v/>
      </c>
      <c r="AD154" s="6" t="str">
        <f>IF(Table1[[#This Row],[Date of Hospital Discharge]]="","",IF(Table1[[#This Row],[Readmission Bucket]]="Readmission within 30 days",1,0))</f>
        <v/>
      </c>
      <c r="AE154" s="6" t="str">
        <f>IF(Table1[[#This Row],[Date of Hospital Discharge]]="","",IF(Table1[[#This Row],[Readmission Bucket]]="Readmission within 60 days",1,0))</f>
        <v/>
      </c>
      <c r="AF154" s="6" t="str">
        <f>IF(Table1[[#This Row],[Date of Hospital Discharge]]="","",IF(Table1[[#This Row],[Readmission Bucket]]="Readmission within 90 days",1,0))</f>
        <v/>
      </c>
      <c r="AG154" s="6" t="str">
        <f>IF(Table1[[#This Row],[Date of Hospital Discharge]]="","",IF(Table1[[#This Row],[Readmission Bucket]]="Readmission Greater than 90 Days",1,0))</f>
        <v/>
      </c>
    </row>
    <row r="155" spans="1:33" x14ac:dyDescent="0.4">
      <c r="A155" s="8">
        <v>147</v>
      </c>
      <c r="F155" s="12"/>
      <c r="H155" s="10"/>
      <c r="I155" s="12"/>
      <c r="M155" s="11"/>
      <c r="N155" s="6" t="str">
        <f>IF(Table1[[#This Row],[Date of Hospital Discharge]]="","",1)</f>
        <v/>
      </c>
      <c r="O155" s="6" t="str">
        <f>IF(Table1[[#This Row],[Date of Hospital Discharge]]="","",IF(Table1[[#This Row],[Unplanned Readmission Date]]="",0,1))</f>
        <v/>
      </c>
      <c r="P155" s="6" t="str">
        <f>IF(Table1[[#This Row],[Readmission]]=1,Table1[[#This Row],[Unplanned Readmission Date]]-Table1[[#This Row],[Date of Hospital Discharge]],"")</f>
        <v/>
      </c>
      <c r="Q155" s="6" t="str">
        <f>IF(P155="","",VLOOKUP(P155,Validation!$F$4:$G$10,2,TRUE))</f>
        <v/>
      </c>
      <c r="R155" s="6" t="str">
        <f>IF(Table1[[#This Row],[Date of Hospital Discharge]]="","",TEXT(Table1[[#This Row],[Date of Hospital Discharge]],"mmmm"))</f>
        <v/>
      </c>
      <c r="S155" s="6" t="str">
        <f>IF(Table1[[#This Row],[Date of Hospital Discharge]]="","",IF(Table1[[#This Row],[Days Between Admissions]]&lt;=7,1,0))</f>
        <v/>
      </c>
      <c r="T155" s="6" t="str">
        <f>IF(Table1[[#This Row],[Date of Hospital Discharge]]="","",IF(Table1[[#This Row],[Days Between Admissions]]&lt;=14,1,0))</f>
        <v/>
      </c>
      <c r="U155" s="6" t="str">
        <f>IF(Table1[[#This Row],[Date of Hospital Discharge]]="","",IF(Table1[[#This Row],[Days Between Admissions]]&lt;=30,1,0))</f>
        <v/>
      </c>
      <c r="V155" s="6" t="str">
        <f>IF(Table1[[#This Row],[Date of Hospital Discharge]]="","",IF(Table1[[#This Row],[Days Between Admissions]]&lt;=60,1,0))</f>
        <v/>
      </c>
      <c r="W155" s="6" t="str">
        <f>IF(Table1[[#This Row],[Date of Hospital Discharge]]="","",IF(Table1[[#This Row],[Days Between Admissions]]&lt;=90,1,0))</f>
        <v/>
      </c>
      <c r="X155" s="6" t="str">
        <f>IF(Table1[[#This Row],[Date of Hospital Discharge]]="","",IF(Table1[[#This Row],[Days Between Admissions]]="",0,IF(Table1[[#This Row],[Days Between Admissions]]&gt;90,1,0)))</f>
        <v/>
      </c>
      <c r="Y155" s="6" t="str">
        <f>IF(Table1[[#This Row],[Date of Hospital Discharge]]="","",SUM(Table1[Discharge]))</f>
        <v/>
      </c>
      <c r="Z155" s="6" t="str">
        <f>IF(Table1[[#This Row],[Date of Hospital Discharge]]="","",SUM(Table1[Readmission]))</f>
        <v/>
      </c>
      <c r="AA155" s="6" t="str">
        <f>IF(Table1[[#This Row],[Date of Hospital Discharge]]="","",VLOOKUP(Table1[[#This Row],[Discharge Month]],$AI$9:$AJ$20,2,FALSE))</f>
        <v/>
      </c>
      <c r="AB155" s="6" t="str">
        <f>IF(Table1[[#This Row],[Date of Hospital Discharge]]="","",IF(Table1[[#This Row],[Readmission Bucket]]="Readmission within 7 days",1,0))</f>
        <v/>
      </c>
      <c r="AC155" s="6" t="str">
        <f>IF(Table1[[#This Row],[Date of Hospital Discharge]]="","",IF(Table1[[#This Row],[Readmission Bucket]]="Readmission within 14 days",1,0))</f>
        <v/>
      </c>
      <c r="AD155" s="6" t="str">
        <f>IF(Table1[[#This Row],[Date of Hospital Discharge]]="","",IF(Table1[[#This Row],[Readmission Bucket]]="Readmission within 30 days",1,0))</f>
        <v/>
      </c>
      <c r="AE155" s="6" t="str">
        <f>IF(Table1[[#This Row],[Date of Hospital Discharge]]="","",IF(Table1[[#This Row],[Readmission Bucket]]="Readmission within 60 days",1,0))</f>
        <v/>
      </c>
      <c r="AF155" s="6" t="str">
        <f>IF(Table1[[#This Row],[Date of Hospital Discharge]]="","",IF(Table1[[#This Row],[Readmission Bucket]]="Readmission within 90 days",1,0))</f>
        <v/>
      </c>
      <c r="AG155" s="6" t="str">
        <f>IF(Table1[[#This Row],[Date of Hospital Discharge]]="","",IF(Table1[[#This Row],[Readmission Bucket]]="Readmission Greater than 90 Days",1,0))</f>
        <v/>
      </c>
    </row>
    <row r="156" spans="1:33" x14ac:dyDescent="0.4">
      <c r="A156" s="8">
        <v>148</v>
      </c>
      <c r="F156" s="12"/>
      <c r="H156" s="10"/>
      <c r="I156" s="12"/>
      <c r="M156" s="11"/>
      <c r="N156" s="6" t="str">
        <f>IF(Table1[[#This Row],[Date of Hospital Discharge]]="","",1)</f>
        <v/>
      </c>
      <c r="O156" s="6" t="str">
        <f>IF(Table1[[#This Row],[Date of Hospital Discharge]]="","",IF(Table1[[#This Row],[Unplanned Readmission Date]]="",0,1))</f>
        <v/>
      </c>
      <c r="P156" s="6" t="str">
        <f>IF(Table1[[#This Row],[Readmission]]=1,Table1[[#This Row],[Unplanned Readmission Date]]-Table1[[#This Row],[Date of Hospital Discharge]],"")</f>
        <v/>
      </c>
      <c r="Q156" s="6" t="str">
        <f>IF(P156="","",VLOOKUP(P156,Validation!$F$4:$G$10,2,TRUE))</f>
        <v/>
      </c>
      <c r="R156" s="6" t="str">
        <f>IF(Table1[[#This Row],[Date of Hospital Discharge]]="","",TEXT(Table1[[#This Row],[Date of Hospital Discharge]],"mmmm"))</f>
        <v/>
      </c>
      <c r="S156" s="6" t="str">
        <f>IF(Table1[[#This Row],[Date of Hospital Discharge]]="","",IF(Table1[[#This Row],[Days Between Admissions]]&lt;=7,1,0))</f>
        <v/>
      </c>
      <c r="T156" s="6" t="str">
        <f>IF(Table1[[#This Row],[Date of Hospital Discharge]]="","",IF(Table1[[#This Row],[Days Between Admissions]]&lt;=14,1,0))</f>
        <v/>
      </c>
      <c r="U156" s="6" t="str">
        <f>IF(Table1[[#This Row],[Date of Hospital Discharge]]="","",IF(Table1[[#This Row],[Days Between Admissions]]&lt;=30,1,0))</f>
        <v/>
      </c>
      <c r="V156" s="6" t="str">
        <f>IF(Table1[[#This Row],[Date of Hospital Discharge]]="","",IF(Table1[[#This Row],[Days Between Admissions]]&lt;=60,1,0))</f>
        <v/>
      </c>
      <c r="W156" s="6" t="str">
        <f>IF(Table1[[#This Row],[Date of Hospital Discharge]]="","",IF(Table1[[#This Row],[Days Between Admissions]]&lt;=90,1,0))</f>
        <v/>
      </c>
      <c r="X156" s="6" t="str">
        <f>IF(Table1[[#This Row],[Date of Hospital Discharge]]="","",IF(Table1[[#This Row],[Days Between Admissions]]="",0,IF(Table1[[#This Row],[Days Between Admissions]]&gt;90,1,0)))</f>
        <v/>
      </c>
      <c r="Y156" s="6" t="str">
        <f>IF(Table1[[#This Row],[Date of Hospital Discharge]]="","",SUM(Table1[Discharge]))</f>
        <v/>
      </c>
      <c r="Z156" s="6" t="str">
        <f>IF(Table1[[#This Row],[Date of Hospital Discharge]]="","",SUM(Table1[Readmission]))</f>
        <v/>
      </c>
      <c r="AA156" s="6" t="str">
        <f>IF(Table1[[#This Row],[Date of Hospital Discharge]]="","",VLOOKUP(Table1[[#This Row],[Discharge Month]],$AI$9:$AJ$20,2,FALSE))</f>
        <v/>
      </c>
      <c r="AB156" s="6" t="str">
        <f>IF(Table1[[#This Row],[Date of Hospital Discharge]]="","",IF(Table1[[#This Row],[Readmission Bucket]]="Readmission within 7 days",1,0))</f>
        <v/>
      </c>
      <c r="AC156" s="6" t="str">
        <f>IF(Table1[[#This Row],[Date of Hospital Discharge]]="","",IF(Table1[[#This Row],[Readmission Bucket]]="Readmission within 14 days",1,0))</f>
        <v/>
      </c>
      <c r="AD156" s="6" t="str">
        <f>IF(Table1[[#This Row],[Date of Hospital Discharge]]="","",IF(Table1[[#This Row],[Readmission Bucket]]="Readmission within 30 days",1,0))</f>
        <v/>
      </c>
      <c r="AE156" s="6" t="str">
        <f>IF(Table1[[#This Row],[Date of Hospital Discharge]]="","",IF(Table1[[#This Row],[Readmission Bucket]]="Readmission within 60 days",1,0))</f>
        <v/>
      </c>
      <c r="AF156" s="6" t="str">
        <f>IF(Table1[[#This Row],[Date of Hospital Discharge]]="","",IF(Table1[[#This Row],[Readmission Bucket]]="Readmission within 90 days",1,0))</f>
        <v/>
      </c>
      <c r="AG156" s="6" t="str">
        <f>IF(Table1[[#This Row],[Date of Hospital Discharge]]="","",IF(Table1[[#This Row],[Readmission Bucket]]="Readmission Greater than 90 Days",1,0))</f>
        <v/>
      </c>
    </row>
    <row r="157" spans="1:33" x14ac:dyDescent="0.4">
      <c r="A157" s="8">
        <v>149</v>
      </c>
      <c r="F157" s="12"/>
      <c r="H157" s="10"/>
      <c r="I157" s="12"/>
      <c r="M157" s="11"/>
      <c r="N157" s="6" t="str">
        <f>IF(Table1[[#This Row],[Date of Hospital Discharge]]="","",1)</f>
        <v/>
      </c>
      <c r="O157" s="6" t="str">
        <f>IF(Table1[[#This Row],[Date of Hospital Discharge]]="","",IF(Table1[[#This Row],[Unplanned Readmission Date]]="",0,1))</f>
        <v/>
      </c>
      <c r="P157" s="6" t="str">
        <f>IF(Table1[[#This Row],[Readmission]]=1,Table1[[#This Row],[Unplanned Readmission Date]]-Table1[[#This Row],[Date of Hospital Discharge]],"")</f>
        <v/>
      </c>
      <c r="Q157" s="6" t="str">
        <f>IF(P157="","",VLOOKUP(P157,Validation!$F$4:$G$10,2,TRUE))</f>
        <v/>
      </c>
      <c r="R157" s="6" t="str">
        <f>IF(Table1[[#This Row],[Date of Hospital Discharge]]="","",TEXT(Table1[[#This Row],[Date of Hospital Discharge]],"mmmm"))</f>
        <v/>
      </c>
      <c r="S157" s="6" t="str">
        <f>IF(Table1[[#This Row],[Date of Hospital Discharge]]="","",IF(Table1[[#This Row],[Days Between Admissions]]&lt;=7,1,0))</f>
        <v/>
      </c>
      <c r="T157" s="6" t="str">
        <f>IF(Table1[[#This Row],[Date of Hospital Discharge]]="","",IF(Table1[[#This Row],[Days Between Admissions]]&lt;=14,1,0))</f>
        <v/>
      </c>
      <c r="U157" s="6" t="str">
        <f>IF(Table1[[#This Row],[Date of Hospital Discharge]]="","",IF(Table1[[#This Row],[Days Between Admissions]]&lt;=30,1,0))</f>
        <v/>
      </c>
      <c r="V157" s="6" t="str">
        <f>IF(Table1[[#This Row],[Date of Hospital Discharge]]="","",IF(Table1[[#This Row],[Days Between Admissions]]&lt;=60,1,0))</f>
        <v/>
      </c>
      <c r="W157" s="6" t="str">
        <f>IF(Table1[[#This Row],[Date of Hospital Discharge]]="","",IF(Table1[[#This Row],[Days Between Admissions]]&lt;=90,1,0))</f>
        <v/>
      </c>
      <c r="X157" s="6" t="str">
        <f>IF(Table1[[#This Row],[Date of Hospital Discharge]]="","",IF(Table1[[#This Row],[Days Between Admissions]]="",0,IF(Table1[[#This Row],[Days Between Admissions]]&gt;90,1,0)))</f>
        <v/>
      </c>
      <c r="Y157" s="6" t="str">
        <f>IF(Table1[[#This Row],[Date of Hospital Discharge]]="","",SUM(Table1[Discharge]))</f>
        <v/>
      </c>
      <c r="Z157" s="6" t="str">
        <f>IF(Table1[[#This Row],[Date of Hospital Discharge]]="","",SUM(Table1[Readmission]))</f>
        <v/>
      </c>
      <c r="AA157" s="6" t="str">
        <f>IF(Table1[[#This Row],[Date of Hospital Discharge]]="","",VLOOKUP(Table1[[#This Row],[Discharge Month]],$AI$9:$AJ$20,2,FALSE))</f>
        <v/>
      </c>
      <c r="AB157" s="6" t="str">
        <f>IF(Table1[[#This Row],[Date of Hospital Discharge]]="","",IF(Table1[[#This Row],[Readmission Bucket]]="Readmission within 7 days",1,0))</f>
        <v/>
      </c>
      <c r="AC157" s="6" t="str">
        <f>IF(Table1[[#This Row],[Date of Hospital Discharge]]="","",IF(Table1[[#This Row],[Readmission Bucket]]="Readmission within 14 days",1,0))</f>
        <v/>
      </c>
      <c r="AD157" s="6" t="str">
        <f>IF(Table1[[#This Row],[Date of Hospital Discharge]]="","",IF(Table1[[#This Row],[Readmission Bucket]]="Readmission within 30 days",1,0))</f>
        <v/>
      </c>
      <c r="AE157" s="6" t="str">
        <f>IF(Table1[[#This Row],[Date of Hospital Discharge]]="","",IF(Table1[[#This Row],[Readmission Bucket]]="Readmission within 60 days",1,0))</f>
        <v/>
      </c>
      <c r="AF157" s="6" t="str">
        <f>IF(Table1[[#This Row],[Date of Hospital Discharge]]="","",IF(Table1[[#This Row],[Readmission Bucket]]="Readmission within 90 days",1,0))</f>
        <v/>
      </c>
      <c r="AG157" s="6" t="str">
        <f>IF(Table1[[#This Row],[Date of Hospital Discharge]]="","",IF(Table1[[#This Row],[Readmission Bucket]]="Readmission Greater than 90 Days",1,0))</f>
        <v/>
      </c>
    </row>
    <row r="158" spans="1:33" x14ac:dyDescent="0.4">
      <c r="A158" s="8">
        <v>150</v>
      </c>
      <c r="F158" s="12"/>
      <c r="H158" s="10"/>
      <c r="I158" s="12"/>
      <c r="M158" s="11"/>
      <c r="N158" s="6" t="str">
        <f>IF(Table1[[#This Row],[Date of Hospital Discharge]]="","",1)</f>
        <v/>
      </c>
      <c r="O158" s="6" t="str">
        <f>IF(Table1[[#This Row],[Date of Hospital Discharge]]="","",IF(Table1[[#This Row],[Unplanned Readmission Date]]="",0,1))</f>
        <v/>
      </c>
      <c r="P158" s="6" t="str">
        <f>IF(Table1[[#This Row],[Readmission]]=1,Table1[[#This Row],[Unplanned Readmission Date]]-Table1[[#This Row],[Date of Hospital Discharge]],"")</f>
        <v/>
      </c>
      <c r="Q158" s="6" t="str">
        <f>IF(P158="","",VLOOKUP(P158,Validation!$F$4:$G$10,2,TRUE))</f>
        <v/>
      </c>
      <c r="R158" s="6" t="str">
        <f>IF(Table1[[#This Row],[Date of Hospital Discharge]]="","",TEXT(Table1[[#This Row],[Date of Hospital Discharge]],"mmmm"))</f>
        <v/>
      </c>
      <c r="S158" s="6" t="str">
        <f>IF(Table1[[#This Row],[Date of Hospital Discharge]]="","",IF(Table1[[#This Row],[Days Between Admissions]]&lt;=7,1,0))</f>
        <v/>
      </c>
      <c r="T158" s="6" t="str">
        <f>IF(Table1[[#This Row],[Date of Hospital Discharge]]="","",IF(Table1[[#This Row],[Days Between Admissions]]&lt;=14,1,0))</f>
        <v/>
      </c>
      <c r="U158" s="6" t="str">
        <f>IF(Table1[[#This Row],[Date of Hospital Discharge]]="","",IF(Table1[[#This Row],[Days Between Admissions]]&lt;=30,1,0))</f>
        <v/>
      </c>
      <c r="V158" s="6" t="str">
        <f>IF(Table1[[#This Row],[Date of Hospital Discharge]]="","",IF(Table1[[#This Row],[Days Between Admissions]]&lt;=60,1,0))</f>
        <v/>
      </c>
      <c r="W158" s="6" t="str">
        <f>IF(Table1[[#This Row],[Date of Hospital Discharge]]="","",IF(Table1[[#This Row],[Days Between Admissions]]&lt;=90,1,0))</f>
        <v/>
      </c>
      <c r="X158" s="6" t="str">
        <f>IF(Table1[[#This Row],[Date of Hospital Discharge]]="","",IF(Table1[[#This Row],[Days Between Admissions]]="",0,IF(Table1[[#This Row],[Days Between Admissions]]&gt;90,1,0)))</f>
        <v/>
      </c>
      <c r="Y158" s="6" t="str">
        <f>IF(Table1[[#This Row],[Date of Hospital Discharge]]="","",SUM(Table1[Discharge]))</f>
        <v/>
      </c>
      <c r="Z158" s="6" t="str">
        <f>IF(Table1[[#This Row],[Date of Hospital Discharge]]="","",SUM(Table1[Readmission]))</f>
        <v/>
      </c>
      <c r="AA158" s="6" t="str">
        <f>IF(Table1[[#This Row],[Date of Hospital Discharge]]="","",VLOOKUP(Table1[[#This Row],[Discharge Month]],$AI$9:$AJ$20,2,FALSE))</f>
        <v/>
      </c>
      <c r="AB158" s="6" t="str">
        <f>IF(Table1[[#This Row],[Date of Hospital Discharge]]="","",IF(Table1[[#This Row],[Readmission Bucket]]="Readmission within 7 days",1,0))</f>
        <v/>
      </c>
      <c r="AC158" s="6" t="str">
        <f>IF(Table1[[#This Row],[Date of Hospital Discharge]]="","",IF(Table1[[#This Row],[Readmission Bucket]]="Readmission within 14 days",1,0))</f>
        <v/>
      </c>
      <c r="AD158" s="6" t="str">
        <f>IF(Table1[[#This Row],[Date of Hospital Discharge]]="","",IF(Table1[[#This Row],[Readmission Bucket]]="Readmission within 30 days",1,0))</f>
        <v/>
      </c>
      <c r="AE158" s="6" t="str">
        <f>IF(Table1[[#This Row],[Date of Hospital Discharge]]="","",IF(Table1[[#This Row],[Readmission Bucket]]="Readmission within 60 days",1,0))</f>
        <v/>
      </c>
      <c r="AF158" s="6" t="str">
        <f>IF(Table1[[#This Row],[Date of Hospital Discharge]]="","",IF(Table1[[#This Row],[Readmission Bucket]]="Readmission within 90 days",1,0))</f>
        <v/>
      </c>
      <c r="AG158" s="6" t="str">
        <f>IF(Table1[[#This Row],[Date of Hospital Discharge]]="","",IF(Table1[[#This Row],[Readmission Bucket]]="Readmission Greater than 90 Days",1,0))</f>
        <v/>
      </c>
    </row>
    <row r="159" spans="1:33" x14ac:dyDescent="0.4">
      <c r="A159" s="8">
        <v>151</v>
      </c>
      <c r="F159" s="12"/>
      <c r="H159" s="10"/>
      <c r="I159" s="12"/>
      <c r="M159" s="11"/>
      <c r="N159" s="6" t="str">
        <f>IF(Table1[[#This Row],[Date of Hospital Discharge]]="","",1)</f>
        <v/>
      </c>
      <c r="O159" s="6" t="str">
        <f>IF(Table1[[#This Row],[Date of Hospital Discharge]]="","",IF(Table1[[#This Row],[Unplanned Readmission Date]]="",0,1))</f>
        <v/>
      </c>
      <c r="P159" s="6" t="str">
        <f>IF(Table1[[#This Row],[Readmission]]=1,Table1[[#This Row],[Unplanned Readmission Date]]-Table1[[#This Row],[Date of Hospital Discharge]],"")</f>
        <v/>
      </c>
      <c r="Q159" s="6" t="str">
        <f>IF(P159="","",VLOOKUP(P159,Validation!$F$4:$G$10,2,TRUE))</f>
        <v/>
      </c>
      <c r="R159" s="6" t="str">
        <f>IF(Table1[[#This Row],[Date of Hospital Discharge]]="","",TEXT(Table1[[#This Row],[Date of Hospital Discharge]],"mmmm"))</f>
        <v/>
      </c>
      <c r="S159" s="6" t="str">
        <f>IF(Table1[[#This Row],[Date of Hospital Discharge]]="","",IF(Table1[[#This Row],[Days Between Admissions]]&lt;=7,1,0))</f>
        <v/>
      </c>
      <c r="T159" s="6" t="str">
        <f>IF(Table1[[#This Row],[Date of Hospital Discharge]]="","",IF(Table1[[#This Row],[Days Between Admissions]]&lt;=14,1,0))</f>
        <v/>
      </c>
      <c r="U159" s="6" t="str">
        <f>IF(Table1[[#This Row],[Date of Hospital Discharge]]="","",IF(Table1[[#This Row],[Days Between Admissions]]&lt;=30,1,0))</f>
        <v/>
      </c>
      <c r="V159" s="6" t="str">
        <f>IF(Table1[[#This Row],[Date of Hospital Discharge]]="","",IF(Table1[[#This Row],[Days Between Admissions]]&lt;=60,1,0))</f>
        <v/>
      </c>
      <c r="W159" s="6" t="str">
        <f>IF(Table1[[#This Row],[Date of Hospital Discharge]]="","",IF(Table1[[#This Row],[Days Between Admissions]]&lt;=90,1,0))</f>
        <v/>
      </c>
      <c r="X159" s="6" t="str">
        <f>IF(Table1[[#This Row],[Date of Hospital Discharge]]="","",IF(Table1[[#This Row],[Days Between Admissions]]="",0,IF(Table1[[#This Row],[Days Between Admissions]]&gt;90,1,0)))</f>
        <v/>
      </c>
      <c r="Y159" s="6" t="str">
        <f>IF(Table1[[#This Row],[Date of Hospital Discharge]]="","",SUM(Table1[Discharge]))</f>
        <v/>
      </c>
      <c r="Z159" s="6" t="str">
        <f>IF(Table1[[#This Row],[Date of Hospital Discharge]]="","",SUM(Table1[Readmission]))</f>
        <v/>
      </c>
      <c r="AA159" s="6" t="str">
        <f>IF(Table1[[#This Row],[Date of Hospital Discharge]]="","",VLOOKUP(Table1[[#This Row],[Discharge Month]],$AI$9:$AJ$20,2,FALSE))</f>
        <v/>
      </c>
      <c r="AB159" s="6" t="str">
        <f>IF(Table1[[#This Row],[Date of Hospital Discharge]]="","",IF(Table1[[#This Row],[Readmission Bucket]]="Readmission within 7 days",1,0))</f>
        <v/>
      </c>
      <c r="AC159" s="6" t="str">
        <f>IF(Table1[[#This Row],[Date of Hospital Discharge]]="","",IF(Table1[[#This Row],[Readmission Bucket]]="Readmission within 14 days",1,0))</f>
        <v/>
      </c>
      <c r="AD159" s="6" t="str">
        <f>IF(Table1[[#This Row],[Date of Hospital Discharge]]="","",IF(Table1[[#This Row],[Readmission Bucket]]="Readmission within 30 days",1,0))</f>
        <v/>
      </c>
      <c r="AE159" s="6" t="str">
        <f>IF(Table1[[#This Row],[Date of Hospital Discharge]]="","",IF(Table1[[#This Row],[Readmission Bucket]]="Readmission within 60 days",1,0))</f>
        <v/>
      </c>
      <c r="AF159" s="6" t="str">
        <f>IF(Table1[[#This Row],[Date of Hospital Discharge]]="","",IF(Table1[[#This Row],[Readmission Bucket]]="Readmission within 90 days",1,0))</f>
        <v/>
      </c>
      <c r="AG159" s="6" t="str">
        <f>IF(Table1[[#This Row],[Date of Hospital Discharge]]="","",IF(Table1[[#This Row],[Readmission Bucket]]="Readmission Greater than 90 Days",1,0))</f>
        <v/>
      </c>
    </row>
    <row r="160" spans="1:33" x14ac:dyDescent="0.4">
      <c r="A160" s="8">
        <v>152</v>
      </c>
      <c r="F160" s="12"/>
      <c r="H160" s="10"/>
      <c r="I160" s="12"/>
      <c r="M160" s="11"/>
      <c r="N160" s="6" t="str">
        <f>IF(Table1[[#This Row],[Date of Hospital Discharge]]="","",1)</f>
        <v/>
      </c>
      <c r="O160" s="6" t="str">
        <f>IF(Table1[[#This Row],[Date of Hospital Discharge]]="","",IF(Table1[[#This Row],[Unplanned Readmission Date]]="",0,1))</f>
        <v/>
      </c>
      <c r="P160" s="6" t="str">
        <f>IF(Table1[[#This Row],[Readmission]]=1,Table1[[#This Row],[Unplanned Readmission Date]]-Table1[[#This Row],[Date of Hospital Discharge]],"")</f>
        <v/>
      </c>
      <c r="Q160" s="6" t="str">
        <f>IF(P160="","",VLOOKUP(P160,Validation!$F$4:$G$10,2,TRUE))</f>
        <v/>
      </c>
      <c r="R160" s="6" t="str">
        <f>IF(Table1[[#This Row],[Date of Hospital Discharge]]="","",TEXT(Table1[[#This Row],[Date of Hospital Discharge]],"mmmm"))</f>
        <v/>
      </c>
      <c r="S160" s="6" t="str">
        <f>IF(Table1[[#This Row],[Date of Hospital Discharge]]="","",IF(Table1[[#This Row],[Days Between Admissions]]&lt;=7,1,0))</f>
        <v/>
      </c>
      <c r="T160" s="6" t="str">
        <f>IF(Table1[[#This Row],[Date of Hospital Discharge]]="","",IF(Table1[[#This Row],[Days Between Admissions]]&lt;=14,1,0))</f>
        <v/>
      </c>
      <c r="U160" s="6" t="str">
        <f>IF(Table1[[#This Row],[Date of Hospital Discharge]]="","",IF(Table1[[#This Row],[Days Between Admissions]]&lt;=30,1,0))</f>
        <v/>
      </c>
      <c r="V160" s="6" t="str">
        <f>IF(Table1[[#This Row],[Date of Hospital Discharge]]="","",IF(Table1[[#This Row],[Days Between Admissions]]&lt;=60,1,0))</f>
        <v/>
      </c>
      <c r="W160" s="6" t="str">
        <f>IF(Table1[[#This Row],[Date of Hospital Discharge]]="","",IF(Table1[[#This Row],[Days Between Admissions]]&lt;=90,1,0))</f>
        <v/>
      </c>
      <c r="X160" s="6" t="str">
        <f>IF(Table1[[#This Row],[Date of Hospital Discharge]]="","",IF(Table1[[#This Row],[Days Between Admissions]]="",0,IF(Table1[[#This Row],[Days Between Admissions]]&gt;90,1,0)))</f>
        <v/>
      </c>
      <c r="Y160" s="6" t="str">
        <f>IF(Table1[[#This Row],[Date of Hospital Discharge]]="","",SUM(Table1[Discharge]))</f>
        <v/>
      </c>
      <c r="Z160" s="6" t="str">
        <f>IF(Table1[[#This Row],[Date of Hospital Discharge]]="","",SUM(Table1[Readmission]))</f>
        <v/>
      </c>
      <c r="AA160" s="6" t="str">
        <f>IF(Table1[[#This Row],[Date of Hospital Discharge]]="","",VLOOKUP(Table1[[#This Row],[Discharge Month]],$AI$9:$AJ$20,2,FALSE))</f>
        <v/>
      </c>
      <c r="AB160" s="6" t="str">
        <f>IF(Table1[[#This Row],[Date of Hospital Discharge]]="","",IF(Table1[[#This Row],[Readmission Bucket]]="Readmission within 7 days",1,0))</f>
        <v/>
      </c>
      <c r="AC160" s="6" t="str">
        <f>IF(Table1[[#This Row],[Date of Hospital Discharge]]="","",IF(Table1[[#This Row],[Readmission Bucket]]="Readmission within 14 days",1,0))</f>
        <v/>
      </c>
      <c r="AD160" s="6" t="str">
        <f>IF(Table1[[#This Row],[Date of Hospital Discharge]]="","",IF(Table1[[#This Row],[Readmission Bucket]]="Readmission within 30 days",1,0))</f>
        <v/>
      </c>
      <c r="AE160" s="6" t="str">
        <f>IF(Table1[[#This Row],[Date of Hospital Discharge]]="","",IF(Table1[[#This Row],[Readmission Bucket]]="Readmission within 60 days",1,0))</f>
        <v/>
      </c>
      <c r="AF160" s="6" t="str">
        <f>IF(Table1[[#This Row],[Date of Hospital Discharge]]="","",IF(Table1[[#This Row],[Readmission Bucket]]="Readmission within 90 days",1,0))</f>
        <v/>
      </c>
      <c r="AG160" s="6" t="str">
        <f>IF(Table1[[#This Row],[Date of Hospital Discharge]]="","",IF(Table1[[#This Row],[Readmission Bucket]]="Readmission Greater than 90 Days",1,0))</f>
        <v/>
      </c>
    </row>
    <row r="161" spans="1:33" x14ac:dyDescent="0.4">
      <c r="A161" s="8">
        <v>153</v>
      </c>
      <c r="F161" s="12"/>
      <c r="H161" s="10"/>
      <c r="I161" s="12"/>
      <c r="M161" s="11"/>
      <c r="N161" s="6" t="str">
        <f>IF(Table1[[#This Row],[Date of Hospital Discharge]]="","",1)</f>
        <v/>
      </c>
      <c r="O161" s="6" t="str">
        <f>IF(Table1[[#This Row],[Date of Hospital Discharge]]="","",IF(Table1[[#This Row],[Unplanned Readmission Date]]="",0,1))</f>
        <v/>
      </c>
      <c r="P161" s="6" t="str">
        <f>IF(Table1[[#This Row],[Readmission]]=1,Table1[[#This Row],[Unplanned Readmission Date]]-Table1[[#This Row],[Date of Hospital Discharge]],"")</f>
        <v/>
      </c>
      <c r="Q161" s="6" t="str">
        <f>IF(P161="","",VLOOKUP(P161,Validation!$F$4:$G$10,2,TRUE))</f>
        <v/>
      </c>
      <c r="R161" s="6" t="str">
        <f>IF(Table1[[#This Row],[Date of Hospital Discharge]]="","",TEXT(Table1[[#This Row],[Date of Hospital Discharge]],"mmmm"))</f>
        <v/>
      </c>
      <c r="S161" s="6" t="str">
        <f>IF(Table1[[#This Row],[Date of Hospital Discharge]]="","",IF(Table1[[#This Row],[Days Between Admissions]]&lt;=7,1,0))</f>
        <v/>
      </c>
      <c r="T161" s="6" t="str">
        <f>IF(Table1[[#This Row],[Date of Hospital Discharge]]="","",IF(Table1[[#This Row],[Days Between Admissions]]&lt;=14,1,0))</f>
        <v/>
      </c>
      <c r="U161" s="6" t="str">
        <f>IF(Table1[[#This Row],[Date of Hospital Discharge]]="","",IF(Table1[[#This Row],[Days Between Admissions]]&lt;=30,1,0))</f>
        <v/>
      </c>
      <c r="V161" s="6" t="str">
        <f>IF(Table1[[#This Row],[Date of Hospital Discharge]]="","",IF(Table1[[#This Row],[Days Between Admissions]]&lt;=60,1,0))</f>
        <v/>
      </c>
      <c r="W161" s="6" t="str">
        <f>IF(Table1[[#This Row],[Date of Hospital Discharge]]="","",IF(Table1[[#This Row],[Days Between Admissions]]&lt;=90,1,0))</f>
        <v/>
      </c>
      <c r="X161" s="6" t="str">
        <f>IF(Table1[[#This Row],[Date of Hospital Discharge]]="","",IF(Table1[[#This Row],[Days Between Admissions]]="",0,IF(Table1[[#This Row],[Days Between Admissions]]&gt;90,1,0)))</f>
        <v/>
      </c>
      <c r="Y161" s="6" t="str">
        <f>IF(Table1[[#This Row],[Date of Hospital Discharge]]="","",SUM(Table1[Discharge]))</f>
        <v/>
      </c>
      <c r="Z161" s="6" t="str">
        <f>IF(Table1[[#This Row],[Date of Hospital Discharge]]="","",SUM(Table1[Readmission]))</f>
        <v/>
      </c>
      <c r="AA161" s="6" t="str">
        <f>IF(Table1[[#This Row],[Date of Hospital Discharge]]="","",VLOOKUP(Table1[[#This Row],[Discharge Month]],$AI$9:$AJ$20,2,FALSE))</f>
        <v/>
      </c>
      <c r="AB161" s="6" t="str">
        <f>IF(Table1[[#This Row],[Date of Hospital Discharge]]="","",IF(Table1[[#This Row],[Readmission Bucket]]="Readmission within 7 days",1,0))</f>
        <v/>
      </c>
      <c r="AC161" s="6" t="str">
        <f>IF(Table1[[#This Row],[Date of Hospital Discharge]]="","",IF(Table1[[#This Row],[Readmission Bucket]]="Readmission within 14 days",1,0))</f>
        <v/>
      </c>
      <c r="AD161" s="6" t="str">
        <f>IF(Table1[[#This Row],[Date of Hospital Discharge]]="","",IF(Table1[[#This Row],[Readmission Bucket]]="Readmission within 30 days",1,0))</f>
        <v/>
      </c>
      <c r="AE161" s="6" t="str">
        <f>IF(Table1[[#This Row],[Date of Hospital Discharge]]="","",IF(Table1[[#This Row],[Readmission Bucket]]="Readmission within 60 days",1,0))</f>
        <v/>
      </c>
      <c r="AF161" s="6" t="str">
        <f>IF(Table1[[#This Row],[Date of Hospital Discharge]]="","",IF(Table1[[#This Row],[Readmission Bucket]]="Readmission within 90 days",1,0))</f>
        <v/>
      </c>
      <c r="AG161" s="6" t="str">
        <f>IF(Table1[[#This Row],[Date of Hospital Discharge]]="","",IF(Table1[[#This Row],[Readmission Bucket]]="Readmission Greater than 90 Days",1,0))</f>
        <v/>
      </c>
    </row>
    <row r="162" spans="1:33" x14ac:dyDescent="0.4">
      <c r="A162" s="8">
        <v>154</v>
      </c>
      <c r="F162" s="12"/>
      <c r="H162" s="10"/>
      <c r="I162" s="12"/>
      <c r="M162" s="11"/>
      <c r="N162" s="6" t="str">
        <f>IF(Table1[[#This Row],[Date of Hospital Discharge]]="","",1)</f>
        <v/>
      </c>
      <c r="O162" s="6" t="str">
        <f>IF(Table1[[#This Row],[Date of Hospital Discharge]]="","",IF(Table1[[#This Row],[Unplanned Readmission Date]]="",0,1))</f>
        <v/>
      </c>
      <c r="P162" s="6" t="str">
        <f>IF(Table1[[#This Row],[Readmission]]=1,Table1[[#This Row],[Unplanned Readmission Date]]-Table1[[#This Row],[Date of Hospital Discharge]],"")</f>
        <v/>
      </c>
      <c r="Q162" s="6" t="str">
        <f>IF(P162="","",VLOOKUP(P162,Validation!$F$4:$G$10,2,TRUE))</f>
        <v/>
      </c>
      <c r="R162" s="6" t="str">
        <f>IF(Table1[[#This Row],[Date of Hospital Discharge]]="","",TEXT(Table1[[#This Row],[Date of Hospital Discharge]],"mmmm"))</f>
        <v/>
      </c>
      <c r="S162" s="6" t="str">
        <f>IF(Table1[[#This Row],[Date of Hospital Discharge]]="","",IF(Table1[[#This Row],[Days Between Admissions]]&lt;=7,1,0))</f>
        <v/>
      </c>
      <c r="T162" s="6" t="str">
        <f>IF(Table1[[#This Row],[Date of Hospital Discharge]]="","",IF(Table1[[#This Row],[Days Between Admissions]]&lt;=14,1,0))</f>
        <v/>
      </c>
      <c r="U162" s="6" t="str">
        <f>IF(Table1[[#This Row],[Date of Hospital Discharge]]="","",IF(Table1[[#This Row],[Days Between Admissions]]&lt;=30,1,0))</f>
        <v/>
      </c>
      <c r="V162" s="6" t="str">
        <f>IF(Table1[[#This Row],[Date of Hospital Discharge]]="","",IF(Table1[[#This Row],[Days Between Admissions]]&lt;=60,1,0))</f>
        <v/>
      </c>
      <c r="W162" s="6" t="str">
        <f>IF(Table1[[#This Row],[Date of Hospital Discharge]]="","",IF(Table1[[#This Row],[Days Between Admissions]]&lt;=90,1,0))</f>
        <v/>
      </c>
      <c r="X162" s="6" t="str">
        <f>IF(Table1[[#This Row],[Date of Hospital Discharge]]="","",IF(Table1[[#This Row],[Days Between Admissions]]="",0,IF(Table1[[#This Row],[Days Between Admissions]]&gt;90,1,0)))</f>
        <v/>
      </c>
      <c r="Y162" s="6" t="str">
        <f>IF(Table1[[#This Row],[Date of Hospital Discharge]]="","",SUM(Table1[Discharge]))</f>
        <v/>
      </c>
      <c r="Z162" s="6" t="str">
        <f>IF(Table1[[#This Row],[Date of Hospital Discharge]]="","",SUM(Table1[Readmission]))</f>
        <v/>
      </c>
      <c r="AA162" s="6" t="str">
        <f>IF(Table1[[#This Row],[Date of Hospital Discharge]]="","",VLOOKUP(Table1[[#This Row],[Discharge Month]],$AI$9:$AJ$20,2,FALSE))</f>
        <v/>
      </c>
      <c r="AB162" s="6" t="str">
        <f>IF(Table1[[#This Row],[Date of Hospital Discharge]]="","",IF(Table1[[#This Row],[Readmission Bucket]]="Readmission within 7 days",1,0))</f>
        <v/>
      </c>
      <c r="AC162" s="6" t="str">
        <f>IF(Table1[[#This Row],[Date of Hospital Discharge]]="","",IF(Table1[[#This Row],[Readmission Bucket]]="Readmission within 14 days",1,0))</f>
        <v/>
      </c>
      <c r="AD162" s="6" t="str">
        <f>IF(Table1[[#This Row],[Date of Hospital Discharge]]="","",IF(Table1[[#This Row],[Readmission Bucket]]="Readmission within 30 days",1,0))</f>
        <v/>
      </c>
      <c r="AE162" s="6" t="str">
        <f>IF(Table1[[#This Row],[Date of Hospital Discharge]]="","",IF(Table1[[#This Row],[Readmission Bucket]]="Readmission within 60 days",1,0))</f>
        <v/>
      </c>
      <c r="AF162" s="6" t="str">
        <f>IF(Table1[[#This Row],[Date of Hospital Discharge]]="","",IF(Table1[[#This Row],[Readmission Bucket]]="Readmission within 90 days",1,0))</f>
        <v/>
      </c>
      <c r="AG162" s="6" t="str">
        <f>IF(Table1[[#This Row],[Date of Hospital Discharge]]="","",IF(Table1[[#This Row],[Readmission Bucket]]="Readmission Greater than 90 Days",1,0))</f>
        <v/>
      </c>
    </row>
    <row r="163" spans="1:33" x14ac:dyDescent="0.4">
      <c r="A163" s="8">
        <v>155</v>
      </c>
      <c r="F163" s="12"/>
      <c r="H163" s="10"/>
      <c r="I163" s="12"/>
      <c r="M163" s="11"/>
      <c r="N163" s="6" t="str">
        <f>IF(Table1[[#This Row],[Date of Hospital Discharge]]="","",1)</f>
        <v/>
      </c>
      <c r="O163" s="6" t="str">
        <f>IF(Table1[[#This Row],[Date of Hospital Discharge]]="","",IF(Table1[[#This Row],[Unplanned Readmission Date]]="",0,1))</f>
        <v/>
      </c>
      <c r="P163" s="6" t="str">
        <f>IF(Table1[[#This Row],[Readmission]]=1,Table1[[#This Row],[Unplanned Readmission Date]]-Table1[[#This Row],[Date of Hospital Discharge]],"")</f>
        <v/>
      </c>
      <c r="Q163" s="6" t="str">
        <f>IF(P163="","",VLOOKUP(P163,Validation!$F$4:$G$10,2,TRUE))</f>
        <v/>
      </c>
      <c r="R163" s="6" t="str">
        <f>IF(Table1[[#This Row],[Date of Hospital Discharge]]="","",TEXT(Table1[[#This Row],[Date of Hospital Discharge]],"mmmm"))</f>
        <v/>
      </c>
      <c r="S163" s="6" t="str">
        <f>IF(Table1[[#This Row],[Date of Hospital Discharge]]="","",IF(Table1[[#This Row],[Days Between Admissions]]&lt;=7,1,0))</f>
        <v/>
      </c>
      <c r="T163" s="6" t="str">
        <f>IF(Table1[[#This Row],[Date of Hospital Discharge]]="","",IF(Table1[[#This Row],[Days Between Admissions]]&lt;=14,1,0))</f>
        <v/>
      </c>
      <c r="U163" s="6" t="str">
        <f>IF(Table1[[#This Row],[Date of Hospital Discharge]]="","",IF(Table1[[#This Row],[Days Between Admissions]]&lt;=30,1,0))</f>
        <v/>
      </c>
      <c r="V163" s="6" t="str">
        <f>IF(Table1[[#This Row],[Date of Hospital Discharge]]="","",IF(Table1[[#This Row],[Days Between Admissions]]&lt;=60,1,0))</f>
        <v/>
      </c>
      <c r="W163" s="6" t="str">
        <f>IF(Table1[[#This Row],[Date of Hospital Discharge]]="","",IF(Table1[[#This Row],[Days Between Admissions]]&lt;=90,1,0))</f>
        <v/>
      </c>
      <c r="X163" s="6" t="str">
        <f>IF(Table1[[#This Row],[Date of Hospital Discharge]]="","",IF(Table1[[#This Row],[Days Between Admissions]]="",0,IF(Table1[[#This Row],[Days Between Admissions]]&gt;90,1,0)))</f>
        <v/>
      </c>
      <c r="Y163" s="6" t="str">
        <f>IF(Table1[[#This Row],[Date of Hospital Discharge]]="","",SUM(Table1[Discharge]))</f>
        <v/>
      </c>
      <c r="Z163" s="6" t="str">
        <f>IF(Table1[[#This Row],[Date of Hospital Discharge]]="","",SUM(Table1[Readmission]))</f>
        <v/>
      </c>
      <c r="AA163" s="6" t="str">
        <f>IF(Table1[[#This Row],[Date of Hospital Discharge]]="","",VLOOKUP(Table1[[#This Row],[Discharge Month]],$AI$9:$AJ$20,2,FALSE))</f>
        <v/>
      </c>
      <c r="AB163" s="6" t="str">
        <f>IF(Table1[[#This Row],[Date of Hospital Discharge]]="","",IF(Table1[[#This Row],[Readmission Bucket]]="Readmission within 7 days",1,0))</f>
        <v/>
      </c>
      <c r="AC163" s="6" t="str">
        <f>IF(Table1[[#This Row],[Date of Hospital Discharge]]="","",IF(Table1[[#This Row],[Readmission Bucket]]="Readmission within 14 days",1,0))</f>
        <v/>
      </c>
      <c r="AD163" s="6" t="str">
        <f>IF(Table1[[#This Row],[Date of Hospital Discharge]]="","",IF(Table1[[#This Row],[Readmission Bucket]]="Readmission within 30 days",1,0))</f>
        <v/>
      </c>
      <c r="AE163" s="6" t="str">
        <f>IF(Table1[[#This Row],[Date of Hospital Discharge]]="","",IF(Table1[[#This Row],[Readmission Bucket]]="Readmission within 60 days",1,0))</f>
        <v/>
      </c>
      <c r="AF163" s="6" t="str">
        <f>IF(Table1[[#This Row],[Date of Hospital Discharge]]="","",IF(Table1[[#This Row],[Readmission Bucket]]="Readmission within 90 days",1,0))</f>
        <v/>
      </c>
      <c r="AG163" s="6" t="str">
        <f>IF(Table1[[#This Row],[Date of Hospital Discharge]]="","",IF(Table1[[#This Row],[Readmission Bucket]]="Readmission Greater than 90 Days",1,0))</f>
        <v/>
      </c>
    </row>
    <row r="164" spans="1:33" x14ac:dyDescent="0.4">
      <c r="A164" s="8">
        <v>156</v>
      </c>
      <c r="F164" s="12"/>
      <c r="H164" s="10"/>
      <c r="I164" s="12"/>
      <c r="M164" s="11"/>
      <c r="N164" s="6" t="str">
        <f>IF(Table1[[#This Row],[Date of Hospital Discharge]]="","",1)</f>
        <v/>
      </c>
      <c r="O164" s="6" t="str">
        <f>IF(Table1[[#This Row],[Date of Hospital Discharge]]="","",IF(Table1[[#This Row],[Unplanned Readmission Date]]="",0,1))</f>
        <v/>
      </c>
      <c r="P164" s="6" t="str">
        <f>IF(Table1[[#This Row],[Readmission]]=1,Table1[[#This Row],[Unplanned Readmission Date]]-Table1[[#This Row],[Date of Hospital Discharge]],"")</f>
        <v/>
      </c>
      <c r="Q164" s="6" t="str">
        <f>IF(P164="","",VLOOKUP(P164,Validation!$F$4:$G$10,2,TRUE))</f>
        <v/>
      </c>
      <c r="R164" s="6" t="str">
        <f>IF(Table1[[#This Row],[Date of Hospital Discharge]]="","",TEXT(Table1[[#This Row],[Date of Hospital Discharge]],"mmmm"))</f>
        <v/>
      </c>
      <c r="S164" s="6" t="str">
        <f>IF(Table1[[#This Row],[Date of Hospital Discharge]]="","",IF(Table1[[#This Row],[Days Between Admissions]]&lt;=7,1,0))</f>
        <v/>
      </c>
      <c r="T164" s="6" t="str">
        <f>IF(Table1[[#This Row],[Date of Hospital Discharge]]="","",IF(Table1[[#This Row],[Days Between Admissions]]&lt;=14,1,0))</f>
        <v/>
      </c>
      <c r="U164" s="6" t="str">
        <f>IF(Table1[[#This Row],[Date of Hospital Discharge]]="","",IF(Table1[[#This Row],[Days Between Admissions]]&lt;=30,1,0))</f>
        <v/>
      </c>
      <c r="V164" s="6" t="str">
        <f>IF(Table1[[#This Row],[Date of Hospital Discharge]]="","",IF(Table1[[#This Row],[Days Between Admissions]]&lt;=60,1,0))</f>
        <v/>
      </c>
      <c r="W164" s="6" t="str">
        <f>IF(Table1[[#This Row],[Date of Hospital Discharge]]="","",IF(Table1[[#This Row],[Days Between Admissions]]&lt;=90,1,0))</f>
        <v/>
      </c>
      <c r="X164" s="6" t="str">
        <f>IF(Table1[[#This Row],[Date of Hospital Discharge]]="","",IF(Table1[[#This Row],[Days Between Admissions]]="",0,IF(Table1[[#This Row],[Days Between Admissions]]&gt;90,1,0)))</f>
        <v/>
      </c>
      <c r="Y164" s="6" t="str">
        <f>IF(Table1[[#This Row],[Date of Hospital Discharge]]="","",SUM(Table1[Discharge]))</f>
        <v/>
      </c>
      <c r="Z164" s="6" t="str">
        <f>IF(Table1[[#This Row],[Date of Hospital Discharge]]="","",SUM(Table1[Readmission]))</f>
        <v/>
      </c>
      <c r="AA164" s="6" t="str">
        <f>IF(Table1[[#This Row],[Date of Hospital Discharge]]="","",VLOOKUP(Table1[[#This Row],[Discharge Month]],$AI$9:$AJ$20,2,FALSE))</f>
        <v/>
      </c>
      <c r="AB164" s="6" t="str">
        <f>IF(Table1[[#This Row],[Date of Hospital Discharge]]="","",IF(Table1[[#This Row],[Readmission Bucket]]="Readmission within 7 days",1,0))</f>
        <v/>
      </c>
      <c r="AC164" s="6" t="str">
        <f>IF(Table1[[#This Row],[Date of Hospital Discharge]]="","",IF(Table1[[#This Row],[Readmission Bucket]]="Readmission within 14 days",1,0))</f>
        <v/>
      </c>
      <c r="AD164" s="6" t="str">
        <f>IF(Table1[[#This Row],[Date of Hospital Discharge]]="","",IF(Table1[[#This Row],[Readmission Bucket]]="Readmission within 30 days",1,0))</f>
        <v/>
      </c>
      <c r="AE164" s="6" t="str">
        <f>IF(Table1[[#This Row],[Date of Hospital Discharge]]="","",IF(Table1[[#This Row],[Readmission Bucket]]="Readmission within 60 days",1,0))</f>
        <v/>
      </c>
      <c r="AF164" s="6" t="str">
        <f>IF(Table1[[#This Row],[Date of Hospital Discharge]]="","",IF(Table1[[#This Row],[Readmission Bucket]]="Readmission within 90 days",1,0))</f>
        <v/>
      </c>
      <c r="AG164" s="6" t="str">
        <f>IF(Table1[[#This Row],[Date of Hospital Discharge]]="","",IF(Table1[[#This Row],[Readmission Bucket]]="Readmission Greater than 90 Days",1,0))</f>
        <v/>
      </c>
    </row>
    <row r="165" spans="1:33" x14ac:dyDescent="0.4">
      <c r="A165" s="8">
        <v>157</v>
      </c>
      <c r="F165" s="12"/>
      <c r="H165" s="10"/>
      <c r="I165" s="12"/>
      <c r="M165" s="11"/>
      <c r="N165" s="6" t="str">
        <f>IF(Table1[[#This Row],[Date of Hospital Discharge]]="","",1)</f>
        <v/>
      </c>
      <c r="O165" s="6" t="str">
        <f>IF(Table1[[#This Row],[Date of Hospital Discharge]]="","",IF(Table1[[#This Row],[Unplanned Readmission Date]]="",0,1))</f>
        <v/>
      </c>
      <c r="P165" s="6" t="str">
        <f>IF(Table1[[#This Row],[Readmission]]=1,Table1[[#This Row],[Unplanned Readmission Date]]-Table1[[#This Row],[Date of Hospital Discharge]],"")</f>
        <v/>
      </c>
      <c r="Q165" s="6" t="str">
        <f>IF(P165="","",VLOOKUP(P165,Validation!$F$4:$G$10,2,TRUE))</f>
        <v/>
      </c>
      <c r="R165" s="6" t="str">
        <f>IF(Table1[[#This Row],[Date of Hospital Discharge]]="","",TEXT(Table1[[#This Row],[Date of Hospital Discharge]],"mmmm"))</f>
        <v/>
      </c>
      <c r="S165" s="6" t="str">
        <f>IF(Table1[[#This Row],[Date of Hospital Discharge]]="","",IF(Table1[[#This Row],[Days Between Admissions]]&lt;=7,1,0))</f>
        <v/>
      </c>
      <c r="T165" s="6" t="str">
        <f>IF(Table1[[#This Row],[Date of Hospital Discharge]]="","",IF(Table1[[#This Row],[Days Between Admissions]]&lt;=14,1,0))</f>
        <v/>
      </c>
      <c r="U165" s="6" t="str">
        <f>IF(Table1[[#This Row],[Date of Hospital Discharge]]="","",IF(Table1[[#This Row],[Days Between Admissions]]&lt;=30,1,0))</f>
        <v/>
      </c>
      <c r="V165" s="6" t="str">
        <f>IF(Table1[[#This Row],[Date of Hospital Discharge]]="","",IF(Table1[[#This Row],[Days Between Admissions]]&lt;=60,1,0))</f>
        <v/>
      </c>
      <c r="W165" s="6" t="str">
        <f>IF(Table1[[#This Row],[Date of Hospital Discharge]]="","",IF(Table1[[#This Row],[Days Between Admissions]]&lt;=90,1,0))</f>
        <v/>
      </c>
      <c r="X165" s="6" t="str">
        <f>IF(Table1[[#This Row],[Date of Hospital Discharge]]="","",IF(Table1[[#This Row],[Days Between Admissions]]="",0,IF(Table1[[#This Row],[Days Between Admissions]]&gt;90,1,0)))</f>
        <v/>
      </c>
      <c r="Y165" s="6" t="str">
        <f>IF(Table1[[#This Row],[Date of Hospital Discharge]]="","",SUM(Table1[Discharge]))</f>
        <v/>
      </c>
      <c r="Z165" s="6" t="str">
        <f>IF(Table1[[#This Row],[Date of Hospital Discharge]]="","",SUM(Table1[Readmission]))</f>
        <v/>
      </c>
      <c r="AA165" s="6" t="str">
        <f>IF(Table1[[#This Row],[Date of Hospital Discharge]]="","",VLOOKUP(Table1[[#This Row],[Discharge Month]],$AI$9:$AJ$20,2,FALSE))</f>
        <v/>
      </c>
      <c r="AB165" s="6" t="str">
        <f>IF(Table1[[#This Row],[Date of Hospital Discharge]]="","",IF(Table1[[#This Row],[Readmission Bucket]]="Readmission within 7 days",1,0))</f>
        <v/>
      </c>
      <c r="AC165" s="6" t="str">
        <f>IF(Table1[[#This Row],[Date of Hospital Discharge]]="","",IF(Table1[[#This Row],[Readmission Bucket]]="Readmission within 14 days",1,0))</f>
        <v/>
      </c>
      <c r="AD165" s="6" t="str">
        <f>IF(Table1[[#This Row],[Date of Hospital Discharge]]="","",IF(Table1[[#This Row],[Readmission Bucket]]="Readmission within 30 days",1,0))</f>
        <v/>
      </c>
      <c r="AE165" s="6" t="str">
        <f>IF(Table1[[#This Row],[Date of Hospital Discharge]]="","",IF(Table1[[#This Row],[Readmission Bucket]]="Readmission within 60 days",1,0))</f>
        <v/>
      </c>
      <c r="AF165" s="6" t="str">
        <f>IF(Table1[[#This Row],[Date of Hospital Discharge]]="","",IF(Table1[[#This Row],[Readmission Bucket]]="Readmission within 90 days",1,0))</f>
        <v/>
      </c>
      <c r="AG165" s="6" t="str">
        <f>IF(Table1[[#This Row],[Date of Hospital Discharge]]="","",IF(Table1[[#This Row],[Readmission Bucket]]="Readmission Greater than 90 Days",1,0))</f>
        <v/>
      </c>
    </row>
    <row r="166" spans="1:33" x14ac:dyDescent="0.4">
      <c r="A166" s="8">
        <v>158</v>
      </c>
      <c r="F166" s="12"/>
      <c r="H166" s="10"/>
      <c r="I166" s="12"/>
      <c r="M166" s="11"/>
      <c r="N166" s="6" t="str">
        <f>IF(Table1[[#This Row],[Date of Hospital Discharge]]="","",1)</f>
        <v/>
      </c>
      <c r="O166" s="6" t="str">
        <f>IF(Table1[[#This Row],[Date of Hospital Discharge]]="","",IF(Table1[[#This Row],[Unplanned Readmission Date]]="",0,1))</f>
        <v/>
      </c>
      <c r="P166" s="6" t="str">
        <f>IF(Table1[[#This Row],[Readmission]]=1,Table1[[#This Row],[Unplanned Readmission Date]]-Table1[[#This Row],[Date of Hospital Discharge]],"")</f>
        <v/>
      </c>
      <c r="Q166" s="6" t="str">
        <f>IF(P166="","",VLOOKUP(P166,Validation!$F$4:$G$10,2,TRUE))</f>
        <v/>
      </c>
      <c r="R166" s="6" t="str">
        <f>IF(Table1[[#This Row],[Date of Hospital Discharge]]="","",TEXT(Table1[[#This Row],[Date of Hospital Discharge]],"mmmm"))</f>
        <v/>
      </c>
      <c r="S166" s="6" t="str">
        <f>IF(Table1[[#This Row],[Date of Hospital Discharge]]="","",IF(Table1[[#This Row],[Days Between Admissions]]&lt;=7,1,0))</f>
        <v/>
      </c>
      <c r="T166" s="6" t="str">
        <f>IF(Table1[[#This Row],[Date of Hospital Discharge]]="","",IF(Table1[[#This Row],[Days Between Admissions]]&lt;=14,1,0))</f>
        <v/>
      </c>
      <c r="U166" s="6" t="str">
        <f>IF(Table1[[#This Row],[Date of Hospital Discharge]]="","",IF(Table1[[#This Row],[Days Between Admissions]]&lt;=30,1,0))</f>
        <v/>
      </c>
      <c r="V166" s="6" t="str">
        <f>IF(Table1[[#This Row],[Date of Hospital Discharge]]="","",IF(Table1[[#This Row],[Days Between Admissions]]&lt;=60,1,0))</f>
        <v/>
      </c>
      <c r="W166" s="6" t="str">
        <f>IF(Table1[[#This Row],[Date of Hospital Discharge]]="","",IF(Table1[[#This Row],[Days Between Admissions]]&lt;=90,1,0))</f>
        <v/>
      </c>
      <c r="X166" s="6" t="str">
        <f>IF(Table1[[#This Row],[Date of Hospital Discharge]]="","",IF(Table1[[#This Row],[Days Between Admissions]]="",0,IF(Table1[[#This Row],[Days Between Admissions]]&gt;90,1,0)))</f>
        <v/>
      </c>
      <c r="Y166" s="6" t="str">
        <f>IF(Table1[[#This Row],[Date of Hospital Discharge]]="","",SUM(Table1[Discharge]))</f>
        <v/>
      </c>
      <c r="Z166" s="6" t="str">
        <f>IF(Table1[[#This Row],[Date of Hospital Discharge]]="","",SUM(Table1[Readmission]))</f>
        <v/>
      </c>
      <c r="AA166" s="6" t="str">
        <f>IF(Table1[[#This Row],[Date of Hospital Discharge]]="","",VLOOKUP(Table1[[#This Row],[Discharge Month]],$AI$9:$AJ$20,2,FALSE))</f>
        <v/>
      </c>
      <c r="AB166" s="6" t="str">
        <f>IF(Table1[[#This Row],[Date of Hospital Discharge]]="","",IF(Table1[[#This Row],[Readmission Bucket]]="Readmission within 7 days",1,0))</f>
        <v/>
      </c>
      <c r="AC166" s="6" t="str">
        <f>IF(Table1[[#This Row],[Date of Hospital Discharge]]="","",IF(Table1[[#This Row],[Readmission Bucket]]="Readmission within 14 days",1,0))</f>
        <v/>
      </c>
      <c r="AD166" s="6" t="str">
        <f>IF(Table1[[#This Row],[Date of Hospital Discharge]]="","",IF(Table1[[#This Row],[Readmission Bucket]]="Readmission within 30 days",1,0))</f>
        <v/>
      </c>
      <c r="AE166" s="6" t="str">
        <f>IF(Table1[[#This Row],[Date of Hospital Discharge]]="","",IF(Table1[[#This Row],[Readmission Bucket]]="Readmission within 60 days",1,0))</f>
        <v/>
      </c>
      <c r="AF166" s="6" t="str">
        <f>IF(Table1[[#This Row],[Date of Hospital Discharge]]="","",IF(Table1[[#This Row],[Readmission Bucket]]="Readmission within 90 days",1,0))</f>
        <v/>
      </c>
      <c r="AG166" s="6" t="str">
        <f>IF(Table1[[#This Row],[Date of Hospital Discharge]]="","",IF(Table1[[#This Row],[Readmission Bucket]]="Readmission Greater than 90 Days",1,0))</f>
        <v/>
      </c>
    </row>
    <row r="167" spans="1:33" x14ac:dyDescent="0.4">
      <c r="A167" s="8">
        <v>159</v>
      </c>
      <c r="F167" s="12"/>
      <c r="H167" s="10"/>
      <c r="I167" s="12"/>
      <c r="M167" s="11"/>
      <c r="N167" s="6" t="str">
        <f>IF(Table1[[#This Row],[Date of Hospital Discharge]]="","",1)</f>
        <v/>
      </c>
      <c r="O167" s="6" t="str">
        <f>IF(Table1[[#This Row],[Date of Hospital Discharge]]="","",IF(Table1[[#This Row],[Unplanned Readmission Date]]="",0,1))</f>
        <v/>
      </c>
      <c r="P167" s="6" t="str">
        <f>IF(Table1[[#This Row],[Readmission]]=1,Table1[[#This Row],[Unplanned Readmission Date]]-Table1[[#This Row],[Date of Hospital Discharge]],"")</f>
        <v/>
      </c>
      <c r="Q167" s="6" t="str">
        <f>IF(P167="","",VLOOKUP(P167,Validation!$F$4:$G$10,2,TRUE))</f>
        <v/>
      </c>
      <c r="R167" s="6" t="str">
        <f>IF(Table1[[#This Row],[Date of Hospital Discharge]]="","",TEXT(Table1[[#This Row],[Date of Hospital Discharge]],"mmmm"))</f>
        <v/>
      </c>
      <c r="S167" s="6" t="str">
        <f>IF(Table1[[#This Row],[Date of Hospital Discharge]]="","",IF(Table1[[#This Row],[Days Between Admissions]]&lt;=7,1,0))</f>
        <v/>
      </c>
      <c r="T167" s="6" t="str">
        <f>IF(Table1[[#This Row],[Date of Hospital Discharge]]="","",IF(Table1[[#This Row],[Days Between Admissions]]&lt;=14,1,0))</f>
        <v/>
      </c>
      <c r="U167" s="6" t="str">
        <f>IF(Table1[[#This Row],[Date of Hospital Discharge]]="","",IF(Table1[[#This Row],[Days Between Admissions]]&lt;=30,1,0))</f>
        <v/>
      </c>
      <c r="V167" s="6" t="str">
        <f>IF(Table1[[#This Row],[Date of Hospital Discharge]]="","",IF(Table1[[#This Row],[Days Between Admissions]]&lt;=60,1,0))</f>
        <v/>
      </c>
      <c r="W167" s="6" t="str">
        <f>IF(Table1[[#This Row],[Date of Hospital Discharge]]="","",IF(Table1[[#This Row],[Days Between Admissions]]&lt;=90,1,0))</f>
        <v/>
      </c>
      <c r="X167" s="6" t="str">
        <f>IF(Table1[[#This Row],[Date of Hospital Discharge]]="","",IF(Table1[[#This Row],[Days Between Admissions]]="",0,IF(Table1[[#This Row],[Days Between Admissions]]&gt;90,1,0)))</f>
        <v/>
      </c>
      <c r="Y167" s="6" t="str">
        <f>IF(Table1[[#This Row],[Date of Hospital Discharge]]="","",SUM(Table1[Discharge]))</f>
        <v/>
      </c>
      <c r="Z167" s="6" t="str">
        <f>IF(Table1[[#This Row],[Date of Hospital Discharge]]="","",SUM(Table1[Readmission]))</f>
        <v/>
      </c>
      <c r="AA167" s="6" t="str">
        <f>IF(Table1[[#This Row],[Date of Hospital Discharge]]="","",VLOOKUP(Table1[[#This Row],[Discharge Month]],$AI$9:$AJ$20,2,FALSE))</f>
        <v/>
      </c>
      <c r="AB167" s="6" t="str">
        <f>IF(Table1[[#This Row],[Date of Hospital Discharge]]="","",IF(Table1[[#This Row],[Readmission Bucket]]="Readmission within 7 days",1,0))</f>
        <v/>
      </c>
      <c r="AC167" s="6" t="str">
        <f>IF(Table1[[#This Row],[Date of Hospital Discharge]]="","",IF(Table1[[#This Row],[Readmission Bucket]]="Readmission within 14 days",1,0))</f>
        <v/>
      </c>
      <c r="AD167" s="6" t="str">
        <f>IF(Table1[[#This Row],[Date of Hospital Discharge]]="","",IF(Table1[[#This Row],[Readmission Bucket]]="Readmission within 30 days",1,0))</f>
        <v/>
      </c>
      <c r="AE167" s="6" t="str">
        <f>IF(Table1[[#This Row],[Date of Hospital Discharge]]="","",IF(Table1[[#This Row],[Readmission Bucket]]="Readmission within 60 days",1,0))</f>
        <v/>
      </c>
      <c r="AF167" s="6" t="str">
        <f>IF(Table1[[#This Row],[Date of Hospital Discharge]]="","",IF(Table1[[#This Row],[Readmission Bucket]]="Readmission within 90 days",1,0))</f>
        <v/>
      </c>
      <c r="AG167" s="6" t="str">
        <f>IF(Table1[[#This Row],[Date of Hospital Discharge]]="","",IF(Table1[[#This Row],[Readmission Bucket]]="Readmission Greater than 90 Days",1,0))</f>
        <v/>
      </c>
    </row>
    <row r="168" spans="1:33" x14ac:dyDescent="0.4">
      <c r="A168" s="8">
        <v>160</v>
      </c>
      <c r="F168" s="12"/>
      <c r="H168" s="10"/>
      <c r="I168" s="12"/>
      <c r="M168" s="11"/>
      <c r="N168" s="6" t="str">
        <f>IF(Table1[[#This Row],[Date of Hospital Discharge]]="","",1)</f>
        <v/>
      </c>
      <c r="O168" s="6" t="str">
        <f>IF(Table1[[#This Row],[Date of Hospital Discharge]]="","",IF(Table1[[#This Row],[Unplanned Readmission Date]]="",0,1))</f>
        <v/>
      </c>
      <c r="P168" s="6" t="str">
        <f>IF(Table1[[#This Row],[Readmission]]=1,Table1[[#This Row],[Unplanned Readmission Date]]-Table1[[#This Row],[Date of Hospital Discharge]],"")</f>
        <v/>
      </c>
      <c r="Q168" s="6" t="str">
        <f>IF(P168="","",VLOOKUP(P168,Validation!$F$4:$G$10,2,TRUE))</f>
        <v/>
      </c>
      <c r="R168" s="6" t="str">
        <f>IF(Table1[[#This Row],[Date of Hospital Discharge]]="","",TEXT(Table1[[#This Row],[Date of Hospital Discharge]],"mmmm"))</f>
        <v/>
      </c>
      <c r="S168" s="6" t="str">
        <f>IF(Table1[[#This Row],[Date of Hospital Discharge]]="","",IF(Table1[[#This Row],[Days Between Admissions]]&lt;=7,1,0))</f>
        <v/>
      </c>
      <c r="T168" s="6" t="str">
        <f>IF(Table1[[#This Row],[Date of Hospital Discharge]]="","",IF(Table1[[#This Row],[Days Between Admissions]]&lt;=14,1,0))</f>
        <v/>
      </c>
      <c r="U168" s="6" t="str">
        <f>IF(Table1[[#This Row],[Date of Hospital Discharge]]="","",IF(Table1[[#This Row],[Days Between Admissions]]&lt;=30,1,0))</f>
        <v/>
      </c>
      <c r="V168" s="6" t="str">
        <f>IF(Table1[[#This Row],[Date of Hospital Discharge]]="","",IF(Table1[[#This Row],[Days Between Admissions]]&lt;=60,1,0))</f>
        <v/>
      </c>
      <c r="W168" s="6" t="str">
        <f>IF(Table1[[#This Row],[Date of Hospital Discharge]]="","",IF(Table1[[#This Row],[Days Between Admissions]]&lt;=90,1,0))</f>
        <v/>
      </c>
      <c r="X168" s="6" t="str">
        <f>IF(Table1[[#This Row],[Date of Hospital Discharge]]="","",IF(Table1[[#This Row],[Days Between Admissions]]="",0,IF(Table1[[#This Row],[Days Between Admissions]]&gt;90,1,0)))</f>
        <v/>
      </c>
      <c r="Y168" s="6" t="str">
        <f>IF(Table1[[#This Row],[Date of Hospital Discharge]]="","",SUM(Table1[Discharge]))</f>
        <v/>
      </c>
      <c r="Z168" s="6" t="str">
        <f>IF(Table1[[#This Row],[Date of Hospital Discharge]]="","",SUM(Table1[Readmission]))</f>
        <v/>
      </c>
      <c r="AA168" s="6" t="str">
        <f>IF(Table1[[#This Row],[Date of Hospital Discharge]]="","",VLOOKUP(Table1[[#This Row],[Discharge Month]],$AI$9:$AJ$20,2,FALSE))</f>
        <v/>
      </c>
      <c r="AB168" s="6" t="str">
        <f>IF(Table1[[#This Row],[Date of Hospital Discharge]]="","",IF(Table1[[#This Row],[Readmission Bucket]]="Readmission within 7 days",1,0))</f>
        <v/>
      </c>
      <c r="AC168" s="6" t="str">
        <f>IF(Table1[[#This Row],[Date of Hospital Discharge]]="","",IF(Table1[[#This Row],[Readmission Bucket]]="Readmission within 14 days",1,0))</f>
        <v/>
      </c>
      <c r="AD168" s="6" t="str">
        <f>IF(Table1[[#This Row],[Date of Hospital Discharge]]="","",IF(Table1[[#This Row],[Readmission Bucket]]="Readmission within 30 days",1,0))</f>
        <v/>
      </c>
      <c r="AE168" s="6" t="str">
        <f>IF(Table1[[#This Row],[Date of Hospital Discharge]]="","",IF(Table1[[#This Row],[Readmission Bucket]]="Readmission within 60 days",1,0))</f>
        <v/>
      </c>
      <c r="AF168" s="6" t="str">
        <f>IF(Table1[[#This Row],[Date of Hospital Discharge]]="","",IF(Table1[[#This Row],[Readmission Bucket]]="Readmission within 90 days",1,0))</f>
        <v/>
      </c>
      <c r="AG168" s="6" t="str">
        <f>IF(Table1[[#This Row],[Date of Hospital Discharge]]="","",IF(Table1[[#This Row],[Readmission Bucket]]="Readmission Greater than 90 Days",1,0))</f>
        <v/>
      </c>
    </row>
    <row r="169" spans="1:33" x14ac:dyDescent="0.4">
      <c r="A169" s="8">
        <v>161</v>
      </c>
      <c r="F169" s="12"/>
      <c r="H169" s="10"/>
      <c r="I169" s="12"/>
      <c r="M169" s="11"/>
      <c r="N169" s="6" t="str">
        <f>IF(Table1[[#This Row],[Date of Hospital Discharge]]="","",1)</f>
        <v/>
      </c>
      <c r="O169" s="6" t="str">
        <f>IF(Table1[[#This Row],[Date of Hospital Discharge]]="","",IF(Table1[[#This Row],[Unplanned Readmission Date]]="",0,1))</f>
        <v/>
      </c>
      <c r="P169" s="6" t="str">
        <f>IF(Table1[[#This Row],[Readmission]]=1,Table1[[#This Row],[Unplanned Readmission Date]]-Table1[[#This Row],[Date of Hospital Discharge]],"")</f>
        <v/>
      </c>
      <c r="Q169" s="6" t="str">
        <f>IF(P169="","",VLOOKUP(P169,Validation!$F$4:$G$10,2,TRUE))</f>
        <v/>
      </c>
      <c r="R169" s="6" t="str">
        <f>IF(Table1[[#This Row],[Date of Hospital Discharge]]="","",TEXT(Table1[[#This Row],[Date of Hospital Discharge]],"mmmm"))</f>
        <v/>
      </c>
      <c r="S169" s="6" t="str">
        <f>IF(Table1[[#This Row],[Date of Hospital Discharge]]="","",IF(Table1[[#This Row],[Days Between Admissions]]&lt;=7,1,0))</f>
        <v/>
      </c>
      <c r="T169" s="6" t="str">
        <f>IF(Table1[[#This Row],[Date of Hospital Discharge]]="","",IF(Table1[[#This Row],[Days Between Admissions]]&lt;=14,1,0))</f>
        <v/>
      </c>
      <c r="U169" s="6" t="str">
        <f>IF(Table1[[#This Row],[Date of Hospital Discharge]]="","",IF(Table1[[#This Row],[Days Between Admissions]]&lt;=30,1,0))</f>
        <v/>
      </c>
      <c r="V169" s="6" t="str">
        <f>IF(Table1[[#This Row],[Date of Hospital Discharge]]="","",IF(Table1[[#This Row],[Days Between Admissions]]&lt;=60,1,0))</f>
        <v/>
      </c>
      <c r="W169" s="6" t="str">
        <f>IF(Table1[[#This Row],[Date of Hospital Discharge]]="","",IF(Table1[[#This Row],[Days Between Admissions]]&lt;=90,1,0))</f>
        <v/>
      </c>
      <c r="X169" s="6" t="str">
        <f>IF(Table1[[#This Row],[Date of Hospital Discharge]]="","",IF(Table1[[#This Row],[Days Between Admissions]]="",0,IF(Table1[[#This Row],[Days Between Admissions]]&gt;90,1,0)))</f>
        <v/>
      </c>
      <c r="Y169" s="6" t="str">
        <f>IF(Table1[[#This Row],[Date of Hospital Discharge]]="","",SUM(Table1[Discharge]))</f>
        <v/>
      </c>
      <c r="Z169" s="6" t="str">
        <f>IF(Table1[[#This Row],[Date of Hospital Discharge]]="","",SUM(Table1[Readmission]))</f>
        <v/>
      </c>
      <c r="AA169" s="6" t="str">
        <f>IF(Table1[[#This Row],[Date of Hospital Discharge]]="","",VLOOKUP(Table1[[#This Row],[Discharge Month]],$AI$9:$AJ$20,2,FALSE))</f>
        <v/>
      </c>
      <c r="AB169" s="6" t="str">
        <f>IF(Table1[[#This Row],[Date of Hospital Discharge]]="","",IF(Table1[[#This Row],[Readmission Bucket]]="Readmission within 7 days",1,0))</f>
        <v/>
      </c>
      <c r="AC169" s="6" t="str">
        <f>IF(Table1[[#This Row],[Date of Hospital Discharge]]="","",IF(Table1[[#This Row],[Readmission Bucket]]="Readmission within 14 days",1,0))</f>
        <v/>
      </c>
      <c r="AD169" s="6" t="str">
        <f>IF(Table1[[#This Row],[Date of Hospital Discharge]]="","",IF(Table1[[#This Row],[Readmission Bucket]]="Readmission within 30 days",1,0))</f>
        <v/>
      </c>
      <c r="AE169" s="6" t="str">
        <f>IF(Table1[[#This Row],[Date of Hospital Discharge]]="","",IF(Table1[[#This Row],[Readmission Bucket]]="Readmission within 60 days",1,0))</f>
        <v/>
      </c>
      <c r="AF169" s="6" t="str">
        <f>IF(Table1[[#This Row],[Date of Hospital Discharge]]="","",IF(Table1[[#This Row],[Readmission Bucket]]="Readmission within 90 days",1,0))</f>
        <v/>
      </c>
      <c r="AG169" s="6" t="str">
        <f>IF(Table1[[#This Row],[Date of Hospital Discharge]]="","",IF(Table1[[#This Row],[Readmission Bucket]]="Readmission Greater than 90 Days",1,0))</f>
        <v/>
      </c>
    </row>
    <row r="170" spans="1:33" x14ac:dyDescent="0.4">
      <c r="A170" s="8">
        <v>162</v>
      </c>
      <c r="F170" s="12"/>
      <c r="H170" s="10"/>
      <c r="I170" s="12"/>
      <c r="M170" s="11"/>
      <c r="N170" s="6" t="str">
        <f>IF(Table1[[#This Row],[Date of Hospital Discharge]]="","",1)</f>
        <v/>
      </c>
      <c r="O170" s="6" t="str">
        <f>IF(Table1[[#This Row],[Date of Hospital Discharge]]="","",IF(Table1[[#This Row],[Unplanned Readmission Date]]="",0,1))</f>
        <v/>
      </c>
      <c r="P170" s="6" t="str">
        <f>IF(Table1[[#This Row],[Readmission]]=1,Table1[[#This Row],[Unplanned Readmission Date]]-Table1[[#This Row],[Date of Hospital Discharge]],"")</f>
        <v/>
      </c>
      <c r="Q170" s="6" t="str">
        <f>IF(P170="","",VLOOKUP(P170,Validation!$F$4:$G$10,2,TRUE))</f>
        <v/>
      </c>
      <c r="R170" s="6" t="str">
        <f>IF(Table1[[#This Row],[Date of Hospital Discharge]]="","",TEXT(Table1[[#This Row],[Date of Hospital Discharge]],"mmmm"))</f>
        <v/>
      </c>
      <c r="S170" s="6" t="str">
        <f>IF(Table1[[#This Row],[Date of Hospital Discharge]]="","",IF(Table1[[#This Row],[Days Between Admissions]]&lt;=7,1,0))</f>
        <v/>
      </c>
      <c r="T170" s="6" t="str">
        <f>IF(Table1[[#This Row],[Date of Hospital Discharge]]="","",IF(Table1[[#This Row],[Days Between Admissions]]&lt;=14,1,0))</f>
        <v/>
      </c>
      <c r="U170" s="6" t="str">
        <f>IF(Table1[[#This Row],[Date of Hospital Discharge]]="","",IF(Table1[[#This Row],[Days Between Admissions]]&lt;=30,1,0))</f>
        <v/>
      </c>
      <c r="V170" s="6" t="str">
        <f>IF(Table1[[#This Row],[Date of Hospital Discharge]]="","",IF(Table1[[#This Row],[Days Between Admissions]]&lt;=60,1,0))</f>
        <v/>
      </c>
      <c r="W170" s="6" t="str">
        <f>IF(Table1[[#This Row],[Date of Hospital Discharge]]="","",IF(Table1[[#This Row],[Days Between Admissions]]&lt;=90,1,0))</f>
        <v/>
      </c>
      <c r="X170" s="6" t="str">
        <f>IF(Table1[[#This Row],[Date of Hospital Discharge]]="","",IF(Table1[[#This Row],[Days Between Admissions]]="",0,IF(Table1[[#This Row],[Days Between Admissions]]&gt;90,1,0)))</f>
        <v/>
      </c>
      <c r="Y170" s="6" t="str">
        <f>IF(Table1[[#This Row],[Date of Hospital Discharge]]="","",SUM(Table1[Discharge]))</f>
        <v/>
      </c>
      <c r="Z170" s="6" t="str">
        <f>IF(Table1[[#This Row],[Date of Hospital Discharge]]="","",SUM(Table1[Readmission]))</f>
        <v/>
      </c>
      <c r="AA170" s="6" t="str">
        <f>IF(Table1[[#This Row],[Date of Hospital Discharge]]="","",VLOOKUP(Table1[[#This Row],[Discharge Month]],$AI$9:$AJ$20,2,FALSE))</f>
        <v/>
      </c>
      <c r="AB170" s="6" t="str">
        <f>IF(Table1[[#This Row],[Date of Hospital Discharge]]="","",IF(Table1[[#This Row],[Readmission Bucket]]="Readmission within 7 days",1,0))</f>
        <v/>
      </c>
      <c r="AC170" s="6" t="str">
        <f>IF(Table1[[#This Row],[Date of Hospital Discharge]]="","",IF(Table1[[#This Row],[Readmission Bucket]]="Readmission within 14 days",1,0))</f>
        <v/>
      </c>
      <c r="AD170" s="6" t="str">
        <f>IF(Table1[[#This Row],[Date of Hospital Discharge]]="","",IF(Table1[[#This Row],[Readmission Bucket]]="Readmission within 30 days",1,0))</f>
        <v/>
      </c>
      <c r="AE170" s="6" t="str">
        <f>IF(Table1[[#This Row],[Date of Hospital Discharge]]="","",IF(Table1[[#This Row],[Readmission Bucket]]="Readmission within 60 days",1,0))</f>
        <v/>
      </c>
      <c r="AF170" s="6" t="str">
        <f>IF(Table1[[#This Row],[Date of Hospital Discharge]]="","",IF(Table1[[#This Row],[Readmission Bucket]]="Readmission within 90 days",1,0))</f>
        <v/>
      </c>
      <c r="AG170" s="6" t="str">
        <f>IF(Table1[[#This Row],[Date of Hospital Discharge]]="","",IF(Table1[[#This Row],[Readmission Bucket]]="Readmission Greater than 90 Days",1,0))</f>
        <v/>
      </c>
    </row>
    <row r="171" spans="1:33" x14ac:dyDescent="0.4">
      <c r="A171" s="8">
        <v>163</v>
      </c>
      <c r="F171" s="12"/>
      <c r="H171" s="10"/>
      <c r="I171" s="12"/>
      <c r="M171" s="11"/>
      <c r="N171" s="6" t="str">
        <f>IF(Table1[[#This Row],[Date of Hospital Discharge]]="","",1)</f>
        <v/>
      </c>
      <c r="O171" s="6" t="str">
        <f>IF(Table1[[#This Row],[Date of Hospital Discharge]]="","",IF(Table1[[#This Row],[Unplanned Readmission Date]]="",0,1))</f>
        <v/>
      </c>
      <c r="P171" s="6" t="str">
        <f>IF(Table1[[#This Row],[Readmission]]=1,Table1[[#This Row],[Unplanned Readmission Date]]-Table1[[#This Row],[Date of Hospital Discharge]],"")</f>
        <v/>
      </c>
      <c r="Q171" s="6" t="str">
        <f>IF(P171="","",VLOOKUP(P171,Validation!$F$4:$G$10,2,TRUE))</f>
        <v/>
      </c>
      <c r="R171" s="6" t="str">
        <f>IF(Table1[[#This Row],[Date of Hospital Discharge]]="","",TEXT(Table1[[#This Row],[Date of Hospital Discharge]],"mmmm"))</f>
        <v/>
      </c>
      <c r="S171" s="6" t="str">
        <f>IF(Table1[[#This Row],[Date of Hospital Discharge]]="","",IF(Table1[[#This Row],[Days Between Admissions]]&lt;=7,1,0))</f>
        <v/>
      </c>
      <c r="T171" s="6" t="str">
        <f>IF(Table1[[#This Row],[Date of Hospital Discharge]]="","",IF(Table1[[#This Row],[Days Between Admissions]]&lt;=14,1,0))</f>
        <v/>
      </c>
      <c r="U171" s="6" t="str">
        <f>IF(Table1[[#This Row],[Date of Hospital Discharge]]="","",IF(Table1[[#This Row],[Days Between Admissions]]&lt;=30,1,0))</f>
        <v/>
      </c>
      <c r="V171" s="6" t="str">
        <f>IF(Table1[[#This Row],[Date of Hospital Discharge]]="","",IF(Table1[[#This Row],[Days Between Admissions]]&lt;=60,1,0))</f>
        <v/>
      </c>
      <c r="W171" s="6" t="str">
        <f>IF(Table1[[#This Row],[Date of Hospital Discharge]]="","",IF(Table1[[#This Row],[Days Between Admissions]]&lt;=90,1,0))</f>
        <v/>
      </c>
      <c r="X171" s="6" t="str">
        <f>IF(Table1[[#This Row],[Date of Hospital Discharge]]="","",IF(Table1[[#This Row],[Days Between Admissions]]="",0,IF(Table1[[#This Row],[Days Between Admissions]]&gt;90,1,0)))</f>
        <v/>
      </c>
      <c r="Y171" s="6" t="str">
        <f>IF(Table1[[#This Row],[Date of Hospital Discharge]]="","",SUM(Table1[Discharge]))</f>
        <v/>
      </c>
      <c r="Z171" s="6" t="str">
        <f>IF(Table1[[#This Row],[Date of Hospital Discharge]]="","",SUM(Table1[Readmission]))</f>
        <v/>
      </c>
      <c r="AA171" s="6" t="str">
        <f>IF(Table1[[#This Row],[Date of Hospital Discharge]]="","",VLOOKUP(Table1[[#This Row],[Discharge Month]],$AI$9:$AJ$20,2,FALSE))</f>
        <v/>
      </c>
      <c r="AB171" s="6" t="str">
        <f>IF(Table1[[#This Row],[Date of Hospital Discharge]]="","",IF(Table1[[#This Row],[Readmission Bucket]]="Readmission within 7 days",1,0))</f>
        <v/>
      </c>
      <c r="AC171" s="6" t="str">
        <f>IF(Table1[[#This Row],[Date of Hospital Discharge]]="","",IF(Table1[[#This Row],[Readmission Bucket]]="Readmission within 14 days",1,0))</f>
        <v/>
      </c>
      <c r="AD171" s="6" t="str">
        <f>IF(Table1[[#This Row],[Date of Hospital Discharge]]="","",IF(Table1[[#This Row],[Readmission Bucket]]="Readmission within 30 days",1,0))</f>
        <v/>
      </c>
      <c r="AE171" s="6" t="str">
        <f>IF(Table1[[#This Row],[Date of Hospital Discharge]]="","",IF(Table1[[#This Row],[Readmission Bucket]]="Readmission within 60 days",1,0))</f>
        <v/>
      </c>
      <c r="AF171" s="6" t="str">
        <f>IF(Table1[[#This Row],[Date of Hospital Discharge]]="","",IF(Table1[[#This Row],[Readmission Bucket]]="Readmission within 90 days",1,0))</f>
        <v/>
      </c>
      <c r="AG171" s="6" t="str">
        <f>IF(Table1[[#This Row],[Date of Hospital Discharge]]="","",IF(Table1[[#This Row],[Readmission Bucket]]="Readmission Greater than 90 Days",1,0))</f>
        <v/>
      </c>
    </row>
    <row r="172" spans="1:33" x14ac:dyDescent="0.4">
      <c r="A172" s="8">
        <v>164</v>
      </c>
      <c r="F172" s="12"/>
      <c r="H172" s="10"/>
      <c r="I172" s="12"/>
      <c r="M172" s="11"/>
      <c r="N172" s="6" t="str">
        <f>IF(Table1[[#This Row],[Date of Hospital Discharge]]="","",1)</f>
        <v/>
      </c>
      <c r="O172" s="6" t="str">
        <f>IF(Table1[[#This Row],[Date of Hospital Discharge]]="","",IF(Table1[[#This Row],[Unplanned Readmission Date]]="",0,1))</f>
        <v/>
      </c>
      <c r="P172" s="6" t="str">
        <f>IF(Table1[[#This Row],[Readmission]]=1,Table1[[#This Row],[Unplanned Readmission Date]]-Table1[[#This Row],[Date of Hospital Discharge]],"")</f>
        <v/>
      </c>
      <c r="Q172" s="6" t="str">
        <f>IF(P172="","",VLOOKUP(P172,Validation!$F$4:$G$10,2,TRUE))</f>
        <v/>
      </c>
      <c r="R172" s="6" t="str">
        <f>IF(Table1[[#This Row],[Date of Hospital Discharge]]="","",TEXT(Table1[[#This Row],[Date of Hospital Discharge]],"mmmm"))</f>
        <v/>
      </c>
      <c r="S172" s="6" t="str">
        <f>IF(Table1[[#This Row],[Date of Hospital Discharge]]="","",IF(Table1[[#This Row],[Days Between Admissions]]&lt;=7,1,0))</f>
        <v/>
      </c>
      <c r="T172" s="6" t="str">
        <f>IF(Table1[[#This Row],[Date of Hospital Discharge]]="","",IF(Table1[[#This Row],[Days Between Admissions]]&lt;=14,1,0))</f>
        <v/>
      </c>
      <c r="U172" s="6" t="str">
        <f>IF(Table1[[#This Row],[Date of Hospital Discharge]]="","",IF(Table1[[#This Row],[Days Between Admissions]]&lt;=30,1,0))</f>
        <v/>
      </c>
      <c r="V172" s="6" t="str">
        <f>IF(Table1[[#This Row],[Date of Hospital Discharge]]="","",IF(Table1[[#This Row],[Days Between Admissions]]&lt;=60,1,0))</f>
        <v/>
      </c>
      <c r="W172" s="6" t="str">
        <f>IF(Table1[[#This Row],[Date of Hospital Discharge]]="","",IF(Table1[[#This Row],[Days Between Admissions]]&lt;=90,1,0))</f>
        <v/>
      </c>
      <c r="X172" s="6" t="str">
        <f>IF(Table1[[#This Row],[Date of Hospital Discharge]]="","",IF(Table1[[#This Row],[Days Between Admissions]]="",0,IF(Table1[[#This Row],[Days Between Admissions]]&gt;90,1,0)))</f>
        <v/>
      </c>
      <c r="Y172" s="6" t="str">
        <f>IF(Table1[[#This Row],[Date of Hospital Discharge]]="","",SUM(Table1[Discharge]))</f>
        <v/>
      </c>
      <c r="Z172" s="6" t="str">
        <f>IF(Table1[[#This Row],[Date of Hospital Discharge]]="","",SUM(Table1[Readmission]))</f>
        <v/>
      </c>
      <c r="AA172" s="6" t="str">
        <f>IF(Table1[[#This Row],[Date of Hospital Discharge]]="","",VLOOKUP(Table1[[#This Row],[Discharge Month]],$AI$9:$AJ$20,2,FALSE))</f>
        <v/>
      </c>
      <c r="AB172" s="6" t="str">
        <f>IF(Table1[[#This Row],[Date of Hospital Discharge]]="","",IF(Table1[[#This Row],[Readmission Bucket]]="Readmission within 7 days",1,0))</f>
        <v/>
      </c>
      <c r="AC172" s="6" t="str">
        <f>IF(Table1[[#This Row],[Date of Hospital Discharge]]="","",IF(Table1[[#This Row],[Readmission Bucket]]="Readmission within 14 days",1,0))</f>
        <v/>
      </c>
      <c r="AD172" s="6" t="str">
        <f>IF(Table1[[#This Row],[Date of Hospital Discharge]]="","",IF(Table1[[#This Row],[Readmission Bucket]]="Readmission within 30 days",1,0))</f>
        <v/>
      </c>
      <c r="AE172" s="6" t="str">
        <f>IF(Table1[[#This Row],[Date of Hospital Discharge]]="","",IF(Table1[[#This Row],[Readmission Bucket]]="Readmission within 60 days",1,0))</f>
        <v/>
      </c>
      <c r="AF172" s="6" t="str">
        <f>IF(Table1[[#This Row],[Date of Hospital Discharge]]="","",IF(Table1[[#This Row],[Readmission Bucket]]="Readmission within 90 days",1,0))</f>
        <v/>
      </c>
      <c r="AG172" s="6" t="str">
        <f>IF(Table1[[#This Row],[Date of Hospital Discharge]]="","",IF(Table1[[#This Row],[Readmission Bucket]]="Readmission Greater than 90 Days",1,0))</f>
        <v/>
      </c>
    </row>
    <row r="173" spans="1:33" x14ac:dyDescent="0.4">
      <c r="A173" s="8">
        <v>165</v>
      </c>
      <c r="F173" s="12"/>
      <c r="H173" s="10"/>
      <c r="I173" s="12"/>
      <c r="M173" s="11"/>
      <c r="N173" s="6" t="str">
        <f>IF(Table1[[#This Row],[Date of Hospital Discharge]]="","",1)</f>
        <v/>
      </c>
      <c r="O173" s="6" t="str">
        <f>IF(Table1[[#This Row],[Date of Hospital Discharge]]="","",IF(Table1[[#This Row],[Unplanned Readmission Date]]="",0,1))</f>
        <v/>
      </c>
      <c r="P173" s="6" t="str">
        <f>IF(Table1[[#This Row],[Readmission]]=1,Table1[[#This Row],[Unplanned Readmission Date]]-Table1[[#This Row],[Date of Hospital Discharge]],"")</f>
        <v/>
      </c>
      <c r="Q173" s="6" t="str">
        <f>IF(P173="","",VLOOKUP(P173,Validation!$F$4:$G$10,2,TRUE))</f>
        <v/>
      </c>
      <c r="R173" s="6" t="str">
        <f>IF(Table1[[#This Row],[Date of Hospital Discharge]]="","",TEXT(Table1[[#This Row],[Date of Hospital Discharge]],"mmmm"))</f>
        <v/>
      </c>
      <c r="S173" s="6" t="str">
        <f>IF(Table1[[#This Row],[Date of Hospital Discharge]]="","",IF(Table1[[#This Row],[Days Between Admissions]]&lt;=7,1,0))</f>
        <v/>
      </c>
      <c r="T173" s="6" t="str">
        <f>IF(Table1[[#This Row],[Date of Hospital Discharge]]="","",IF(Table1[[#This Row],[Days Between Admissions]]&lt;=14,1,0))</f>
        <v/>
      </c>
      <c r="U173" s="6" t="str">
        <f>IF(Table1[[#This Row],[Date of Hospital Discharge]]="","",IF(Table1[[#This Row],[Days Between Admissions]]&lt;=30,1,0))</f>
        <v/>
      </c>
      <c r="V173" s="6" t="str">
        <f>IF(Table1[[#This Row],[Date of Hospital Discharge]]="","",IF(Table1[[#This Row],[Days Between Admissions]]&lt;=60,1,0))</f>
        <v/>
      </c>
      <c r="W173" s="6" t="str">
        <f>IF(Table1[[#This Row],[Date of Hospital Discharge]]="","",IF(Table1[[#This Row],[Days Between Admissions]]&lt;=90,1,0))</f>
        <v/>
      </c>
      <c r="X173" s="6" t="str">
        <f>IF(Table1[[#This Row],[Date of Hospital Discharge]]="","",IF(Table1[[#This Row],[Days Between Admissions]]="",0,IF(Table1[[#This Row],[Days Between Admissions]]&gt;90,1,0)))</f>
        <v/>
      </c>
      <c r="Y173" s="6" t="str">
        <f>IF(Table1[[#This Row],[Date of Hospital Discharge]]="","",SUM(Table1[Discharge]))</f>
        <v/>
      </c>
      <c r="Z173" s="6" t="str">
        <f>IF(Table1[[#This Row],[Date of Hospital Discharge]]="","",SUM(Table1[Readmission]))</f>
        <v/>
      </c>
      <c r="AA173" s="6" t="str">
        <f>IF(Table1[[#This Row],[Date of Hospital Discharge]]="","",VLOOKUP(Table1[[#This Row],[Discharge Month]],$AI$9:$AJ$20,2,FALSE))</f>
        <v/>
      </c>
      <c r="AB173" s="6" t="str">
        <f>IF(Table1[[#This Row],[Date of Hospital Discharge]]="","",IF(Table1[[#This Row],[Readmission Bucket]]="Readmission within 7 days",1,0))</f>
        <v/>
      </c>
      <c r="AC173" s="6" t="str">
        <f>IF(Table1[[#This Row],[Date of Hospital Discharge]]="","",IF(Table1[[#This Row],[Readmission Bucket]]="Readmission within 14 days",1,0))</f>
        <v/>
      </c>
      <c r="AD173" s="6" t="str">
        <f>IF(Table1[[#This Row],[Date of Hospital Discharge]]="","",IF(Table1[[#This Row],[Readmission Bucket]]="Readmission within 30 days",1,0))</f>
        <v/>
      </c>
      <c r="AE173" s="6" t="str">
        <f>IF(Table1[[#This Row],[Date of Hospital Discharge]]="","",IF(Table1[[#This Row],[Readmission Bucket]]="Readmission within 60 days",1,0))</f>
        <v/>
      </c>
      <c r="AF173" s="6" t="str">
        <f>IF(Table1[[#This Row],[Date of Hospital Discharge]]="","",IF(Table1[[#This Row],[Readmission Bucket]]="Readmission within 90 days",1,0))</f>
        <v/>
      </c>
      <c r="AG173" s="6" t="str">
        <f>IF(Table1[[#This Row],[Date of Hospital Discharge]]="","",IF(Table1[[#This Row],[Readmission Bucket]]="Readmission Greater than 90 Days",1,0))</f>
        <v/>
      </c>
    </row>
    <row r="174" spans="1:33" x14ac:dyDescent="0.4">
      <c r="A174" s="8">
        <v>166</v>
      </c>
      <c r="F174" s="12"/>
      <c r="H174" s="10"/>
      <c r="I174" s="12"/>
      <c r="M174" s="11"/>
      <c r="N174" s="6" t="str">
        <f>IF(Table1[[#This Row],[Date of Hospital Discharge]]="","",1)</f>
        <v/>
      </c>
      <c r="O174" s="6" t="str">
        <f>IF(Table1[[#This Row],[Date of Hospital Discharge]]="","",IF(Table1[[#This Row],[Unplanned Readmission Date]]="",0,1))</f>
        <v/>
      </c>
      <c r="P174" s="6" t="str">
        <f>IF(Table1[[#This Row],[Readmission]]=1,Table1[[#This Row],[Unplanned Readmission Date]]-Table1[[#This Row],[Date of Hospital Discharge]],"")</f>
        <v/>
      </c>
      <c r="Q174" s="6" t="str">
        <f>IF(P174="","",VLOOKUP(P174,Validation!$F$4:$G$10,2,TRUE))</f>
        <v/>
      </c>
      <c r="R174" s="6" t="str">
        <f>IF(Table1[[#This Row],[Date of Hospital Discharge]]="","",TEXT(Table1[[#This Row],[Date of Hospital Discharge]],"mmmm"))</f>
        <v/>
      </c>
      <c r="S174" s="6" t="str">
        <f>IF(Table1[[#This Row],[Date of Hospital Discharge]]="","",IF(Table1[[#This Row],[Days Between Admissions]]&lt;=7,1,0))</f>
        <v/>
      </c>
      <c r="T174" s="6" t="str">
        <f>IF(Table1[[#This Row],[Date of Hospital Discharge]]="","",IF(Table1[[#This Row],[Days Between Admissions]]&lt;=14,1,0))</f>
        <v/>
      </c>
      <c r="U174" s="6" t="str">
        <f>IF(Table1[[#This Row],[Date of Hospital Discharge]]="","",IF(Table1[[#This Row],[Days Between Admissions]]&lt;=30,1,0))</f>
        <v/>
      </c>
      <c r="V174" s="6" t="str">
        <f>IF(Table1[[#This Row],[Date of Hospital Discharge]]="","",IF(Table1[[#This Row],[Days Between Admissions]]&lt;=60,1,0))</f>
        <v/>
      </c>
      <c r="W174" s="6" t="str">
        <f>IF(Table1[[#This Row],[Date of Hospital Discharge]]="","",IF(Table1[[#This Row],[Days Between Admissions]]&lt;=90,1,0))</f>
        <v/>
      </c>
      <c r="X174" s="6" t="str">
        <f>IF(Table1[[#This Row],[Date of Hospital Discharge]]="","",IF(Table1[[#This Row],[Days Between Admissions]]="",0,IF(Table1[[#This Row],[Days Between Admissions]]&gt;90,1,0)))</f>
        <v/>
      </c>
      <c r="Y174" s="6" t="str">
        <f>IF(Table1[[#This Row],[Date of Hospital Discharge]]="","",SUM(Table1[Discharge]))</f>
        <v/>
      </c>
      <c r="Z174" s="6" t="str">
        <f>IF(Table1[[#This Row],[Date of Hospital Discharge]]="","",SUM(Table1[Readmission]))</f>
        <v/>
      </c>
      <c r="AA174" s="6" t="str">
        <f>IF(Table1[[#This Row],[Date of Hospital Discharge]]="","",VLOOKUP(Table1[[#This Row],[Discharge Month]],$AI$9:$AJ$20,2,FALSE))</f>
        <v/>
      </c>
      <c r="AB174" s="6" t="str">
        <f>IF(Table1[[#This Row],[Date of Hospital Discharge]]="","",IF(Table1[[#This Row],[Readmission Bucket]]="Readmission within 7 days",1,0))</f>
        <v/>
      </c>
      <c r="AC174" s="6" t="str">
        <f>IF(Table1[[#This Row],[Date of Hospital Discharge]]="","",IF(Table1[[#This Row],[Readmission Bucket]]="Readmission within 14 days",1,0))</f>
        <v/>
      </c>
      <c r="AD174" s="6" t="str">
        <f>IF(Table1[[#This Row],[Date of Hospital Discharge]]="","",IF(Table1[[#This Row],[Readmission Bucket]]="Readmission within 30 days",1,0))</f>
        <v/>
      </c>
      <c r="AE174" s="6" t="str">
        <f>IF(Table1[[#This Row],[Date of Hospital Discharge]]="","",IF(Table1[[#This Row],[Readmission Bucket]]="Readmission within 60 days",1,0))</f>
        <v/>
      </c>
      <c r="AF174" s="6" t="str">
        <f>IF(Table1[[#This Row],[Date of Hospital Discharge]]="","",IF(Table1[[#This Row],[Readmission Bucket]]="Readmission within 90 days",1,0))</f>
        <v/>
      </c>
      <c r="AG174" s="6" t="str">
        <f>IF(Table1[[#This Row],[Date of Hospital Discharge]]="","",IF(Table1[[#This Row],[Readmission Bucket]]="Readmission Greater than 90 Days",1,0))</f>
        <v/>
      </c>
    </row>
    <row r="175" spans="1:33" x14ac:dyDescent="0.4">
      <c r="A175" s="8">
        <v>167</v>
      </c>
      <c r="F175" s="12"/>
      <c r="H175" s="10"/>
      <c r="I175" s="12"/>
      <c r="M175" s="11"/>
      <c r="N175" s="6" t="str">
        <f>IF(Table1[[#This Row],[Date of Hospital Discharge]]="","",1)</f>
        <v/>
      </c>
      <c r="O175" s="6" t="str">
        <f>IF(Table1[[#This Row],[Date of Hospital Discharge]]="","",IF(Table1[[#This Row],[Unplanned Readmission Date]]="",0,1))</f>
        <v/>
      </c>
      <c r="P175" s="6" t="str">
        <f>IF(Table1[[#This Row],[Readmission]]=1,Table1[[#This Row],[Unplanned Readmission Date]]-Table1[[#This Row],[Date of Hospital Discharge]],"")</f>
        <v/>
      </c>
      <c r="Q175" s="6" t="str">
        <f>IF(P175="","",VLOOKUP(P175,Validation!$F$4:$G$10,2,TRUE))</f>
        <v/>
      </c>
      <c r="R175" s="6" t="str">
        <f>IF(Table1[[#This Row],[Date of Hospital Discharge]]="","",TEXT(Table1[[#This Row],[Date of Hospital Discharge]],"mmmm"))</f>
        <v/>
      </c>
      <c r="S175" s="6" t="str">
        <f>IF(Table1[[#This Row],[Date of Hospital Discharge]]="","",IF(Table1[[#This Row],[Days Between Admissions]]&lt;=7,1,0))</f>
        <v/>
      </c>
      <c r="T175" s="6" t="str">
        <f>IF(Table1[[#This Row],[Date of Hospital Discharge]]="","",IF(Table1[[#This Row],[Days Between Admissions]]&lt;=14,1,0))</f>
        <v/>
      </c>
      <c r="U175" s="6" t="str">
        <f>IF(Table1[[#This Row],[Date of Hospital Discharge]]="","",IF(Table1[[#This Row],[Days Between Admissions]]&lt;=30,1,0))</f>
        <v/>
      </c>
      <c r="V175" s="6" t="str">
        <f>IF(Table1[[#This Row],[Date of Hospital Discharge]]="","",IF(Table1[[#This Row],[Days Between Admissions]]&lt;=60,1,0))</f>
        <v/>
      </c>
      <c r="W175" s="6" t="str">
        <f>IF(Table1[[#This Row],[Date of Hospital Discharge]]="","",IF(Table1[[#This Row],[Days Between Admissions]]&lt;=90,1,0))</f>
        <v/>
      </c>
      <c r="X175" s="6" t="str">
        <f>IF(Table1[[#This Row],[Date of Hospital Discharge]]="","",IF(Table1[[#This Row],[Days Between Admissions]]="",0,IF(Table1[[#This Row],[Days Between Admissions]]&gt;90,1,0)))</f>
        <v/>
      </c>
      <c r="Y175" s="6" t="str">
        <f>IF(Table1[[#This Row],[Date of Hospital Discharge]]="","",SUM(Table1[Discharge]))</f>
        <v/>
      </c>
      <c r="Z175" s="6" t="str">
        <f>IF(Table1[[#This Row],[Date of Hospital Discharge]]="","",SUM(Table1[Readmission]))</f>
        <v/>
      </c>
      <c r="AA175" s="6" t="str">
        <f>IF(Table1[[#This Row],[Date of Hospital Discharge]]="","",VLOOKUP(Table1[[#This Row],[Discharge Month]],$AI$9:$AJ$20,2,FALSE))</f>
        <v/>
      </c>
      <c r="AB175" s="6" t="str">
        <f>IF(Table1[[#This Row],[Date of Hospital Discharge]]="","",IF(Table1[[#This Row],[Readmission Bucket]]="Readmission within 7 days",1,0))</f>
        <v/>
      </c>
      <c r="AC175" s="6" t="str">
        <f>IF(Table1[[#This Row],[Date of Hospital Discharge]]="","",IF(Table1[[#This Row],[Readmission Bucket]]="Readmission within 14 days",1,0))</f>
        <v/>
      </c>
      <c r="AD175" s="6" t="str">
        <f>IF(Table1[[#This Row],[Date of Hospital Discharge]]="","",IF(Table1[[#This Row],[Readmission Bucket]]="Readmission within 30 days",1,0))</f>
        <v/>
      </c>
      <c r="AE175" s="6" t="str">
        <f>IF(Table1[[#This Row],[Date of Hospital Discharge]]="","",IF(Table1[[#This Row],[Readmission Bucket]]="Readmission within 60 days",1,0))</f>
        <v/>
      </c>
      <c r="AF175" s="6" t="str">
        <f>IF(Table1[[#This Row],[Date of Hospital Discharge]]="","",IF(Table1[[#This Row],[Readmission Bucket]]="Readmission within 90 days",1,0))</f>
        <v/>
      </c>
      <c r="AG175" s="6" t="str">
        <f>IF(Table1[[#This Row],[Date of Hospital Discharge]]="","",IF(Table1[[#This Row],[Readmission Bucket]]="Readmission Greater than 90 Days",1,0))</f>
        <v/>
      </c>
    </row>
    <row r="176" spans="1:33" x14ac:dyDescent="0.4">
      <c r="A176" s="8">
        <v>168</v>
      </c>
      <c r="F176" s="12"/>
      <c r="H176" s="10"/>
      <c r="I176" s="12"/>
      <c r="M176" s="11"/>
      <c r="N176" s="6" t="str">
        <f>IF(Table1[[#This Row],[Date of Hospital Discharge]]="","",1)</f>
        <v/>
      </c>
      <c r="O176" s="6" t="str">
        <f>IF(Table1[[#This Row],[Date of Hospital Discharge]]="","",IF(Table1[[#This Row],[Unplanned Readmission Date]]="",0,1))</f>
        <v/>
      </c>
      <c r="P176" s="6" t="str">
        <f>IF(Table1[[#This Row],[Readmission]]=1,Table1[[#This Row],[Unplanned Readmission Date]]-Table1[[#This Row],[Date of Hospital Discharge]],"")</f>
        <v/>
      </c>
      <c r="Q176" s="6" t="str">
        <f>IF(P176="","",VLOOKUP(P176,Validation!$F$4:$G$10,2,TRUE))</f>
        <v/>
      </c>
      <c r="R176" s="6" t="str">
        <f>IF(Table1[[#This Row],[Date of Hospital Discharge]]="","",TEXT(Table1[[#This Row],[Date of Hospital Discharge]],"mmmm"))</f>
        <v/>
      </c>
      <c r="S176" s="6" t="str">
        <f>IF(Table1[[#This Row],[Date of Hospital Discharge]]="","",IF(Table1[[#This Row],[Days Between Admissions]]&lt;=7,1,0))</f>
        <v/>
      </c>
      <c r="T176" s="6" t="str">
        <f>IF(Table1[[#This Row],[Date of Hospital Discharge]]="","",IF(Table1[[#This Row],[Days Between Admissions]]&lt;=14,1,0))</f>
        <v/>
      </c>
      <c r="U176" s="6" t="str">
        <f>IF(Table1[[#This Row],[Date of Hospital Discharge]]="","",IF(Table1[[#This Row],[Days Between Admissions]]&lt;=30,1,0))</f>
        <v/>
      </c>
      <c r="V176" s="6" t="str">
        <f>IF(Table1[[#This Row],[Date of Hospital Discharge]]="","",IF(Table1[[#This Row],[Days Between Admissions]]&lt;=60,1,0))</f>
        <v/>
      </c>
      <c r="W176" s="6" t="str">
        <f>IF(Table1[[#This Row],[Date of Hospital Discharge]]="","",IF(Table1[[#This Row],[Days Between Admissions]]&lt;=90,1,0))</f>
        <v/>
      </c>
      <c r="X176" s="6" t="str">
        <f>IF(Table1[[#This Row],[Date of Hospital Discharge]]="","",IF(Table1[[#This Row],[Days Between Admissions]]="",0,IF(Table1[[#This Row],[Days Between Admissions]]&gt;90,1,0)))</f>
        <v/>
      </c>
      <c r="Y176" s="6" t="str">
        <f>IF(Table1[[#This Row],[Date of Hospital Discharge]]="","",SUM(Table1[Discharge]))</f>
        <v/>
      </c>
      <c r="Z176" s="6" t="str">
        <f>IF(Table1[[#This Row],[Date of Hospital Discharge]]="","",SUM(Table1[Readmission]))</f>
        <v/>
      </c>
      <c r="AA176" s="6" t="str">
        <f>IF(Table1[[#This Row],[Date of Hospital Discharge]]="","",VLOOKUP(Table1[[#This Row],[Discharge Month]],$AI$9:$AJ$20,2,FALSE))</f>
        <v/>
      </c>
      <c r="AB176" s="6" t="str">
        <f>IF(Table1[[#This Row],[Date of Hospital Discharge]]="","",IF(Table1[[#This Row],[Readmission Bucket]]="Readmission within 7 days",1,0))</f>
        <v/>
      </c>
      <c r="AC176" s="6" t="str">
        <f>IF(Table1[[#This Row],[Date of Hospital Discharge]]="","",IF(Table1[[#This Row],[Readmission Bucket]]="Readmission within 14 days",1,0))</f>
        <v/>
      </c>
      <c r="AD176" s="6" t="str">
        <f>IF(Table1[[#This Row],[Date of Hospital Discharge]]="","",IF(Table1[[#This Row],[Readmission Bucket]]="Readmission within 30 days",1,0))</f>
        <v/>
      </c>
      <c r="AE176" s="6" t="str">
        <f>IF(Table1[[#This Row],[Date of Hospital Discharge]]="","",IF(Table1[[#This Row],[Readmission Bucket]]="Readmission within 60 days",1,0))</f>
        <v/>
      </c>
      <c r="AF176" s="6" t="str">
        <f>IF(Table1[[#This Row],[Date of Hospital Discharge]]="","",IF(Table1[[#This Row],[Readmission Bucket]]="Readmission within 90 days",1,0))</f>
        <v/>
      </c>
      <c r="AG176" s="6" t="str">
        <f>IF(Table1[[#This Row],[Date of Hospital Discharge]]="","",IF(Table1[[#This Row],[Readmission Bucket]]="Readmission Greater than 90 Days",1,0))</f>
        <v/>
      </c>
    </row>
    <row r="177" spans="1:33" x14ac:dyDescent="0.4">
      <c r="A177" s="8">
        <v>169</v>
      </c>
      <c r="F177" s="12"/>
      <c r="H177" s="10"/>
      <c r="I177" s="12"/>
      <c r="M177" s="11"/>
      <c r="N177" s="6" t="str">
        <f>IF(Table1[[#This Row],[Date of Hospital Discharge]]="","",1)</f>
        <v/>
      </c>
      <c r="O177" s="6" t="str">
        <f>IF(Table1[[#This Row],[Date of Hospital Discharge]]="","",IF(Table1[[#This Row],[Unplanned Readmission Date]]="",0,1))</f>
        <v/>
      </c>
      <c r="P177" s="6" t="str">
        <f>IF(Table1[[#This Row],[Readmission]]=1,Table1[[#This Row],[Unplanned Readmission Date]]-Table1[[#This Row],[Date of Hospital Discharge]],"")</f>
        <v/>
      </c>
      <c r="Q177" s="6" t="str">
        <f>IF(P177="","",VLOOKUP(P177,Validation!$F$4:$G$10,2,TRUE))</f>
        <v/>
      </c>
      <c r="R177" s="6" t="str">
        <f>IF(Table1[[#This Row],[Date of Hospital Discharge]]="","",TEXT(Table1[[#This Row],[Date of Hospital Discharge]],"mmmm"))</f>
        <v/>
      </c>
      <c r="S177" s="6" t="str">
        <f>IF(Table1[[#This Row],[Date of Hospital Discharge]]="","",IF(Table1[[#This Row],[Days Between Admissions]]&lt;=7,1,0))</f>
        <v/>
      </c>
      <c r="T177" s="6" t="str">
        <f>IF(Table1[[#This Row],[Date of Hospital Discharge]]="","",IF(Table1[[#This Row],[Days Between Admissions]]&lt;=14,1,0))</f>
        <v/>
      </c>
      <c r="U177" s="6" t="str">
        <f>IF(Table1[[#This Row],[Date of Hospital Discharge]]="","",IF(Table1[[#This Row],[Days Between Admissions]]&lt;=30,1,0))</f>
        <v/>
      </c>
      <c r="V177" s="6" t="str">
        <f>IF(Table1[[#This Row],[Date of Hospital Discharge]]="","",IF(Table1[[#This Row],[Days Between Admissions]]&lt;=60,1,0))</f>
        <v/>
      </c>
      <c r="W177" s="6" t="str">
        <f>IF(Table1[[#This Row],[Date of Hospital Discharge]]="","",IF(Table1[[#This Row],[Days Between Admissions]]&lt;=90,1,0))</f>
        <v/>
      </c>
      <c r="X177" s="6" t="str">
        <f>IF(Table1[[#This Row],[Date of Hospital Discharge]]="","",IF(Table1[[#This Row],[Days Between Admissions]]="",0,IF(Table1[[#This Row],[Days Between Admissions]]&gt;90,1,0)))</f>
        <v/>
      </c>
      <c r="Y177" s="6" t="str">
        <f>IF(Table1[[#This Row],[Date of Hospital Discharge]]="","",SUM(Table1[Discharge]))</f>
        <v/>
      </c>
      <c r="Z177" s="6" t="str">
        <f>IF(Table1[[#This Row],[Date of Hospital Discharge]]="","",SUM(Table1[Readmission]))</f>
        <v/>
      </c>
      <c r="AA177" s="6" t="str">
        <f>IF(Table1[[#This Row],[Date of Hospital Discharge]]="","",VLOOKUP(Table1[[#This Row],[Discharge Month]],$AI$9:$AJ$20,2,FALSE))</f>
        <v/>
      </c>
      <c r="AB177" s="6" t="str">
        <f>IF(Table1[[#This Row],[Date of Hospital Discharge]]="","",IF(Table1[[#This Row],[Readmission Bucket]]="Readmission within 7 days",1,0))</f>
        <v/>
      </c>
      <c r="AC177" s="6" t="str">
        <f>IF(Table1[[#This Row],[Date of Hospital Discharge]]="","",IF(Table1[[#This Row],[Readmission Bucket]]="Readmission within 14 days",1,0))</f>
        <v/>
      </c>
      <c r="AD177" s="6" t="str">
        <f>IF(Table1[[#This Row],[Date of Hospital Discharge]]="","",IF(Table1[[#This Row],[Readmission Bucket]]="Readmission within 30 days",1,0))</f>
        <v/>
      </c>
      <c r="AE177" s="6" t="str">
        <f>IF(Table1[[#This Row],[Date of Hospital Discharge]]="","",IF(Table1[[#This Row],[Readmission Bucket]]="Readmission within 60 days",1,0))</f>
        <v/>
      </c>
      <c r="AF177" s="6" t="str">
        <f>IF(Table1[[#This Row],[Date of Hospital Discharge]]="","",IF(Table1[[#This Row],[Readmission Bucket]]="Readmission within 90 days",1,0))</f>
        <v/>
      </c>
      <c r="AG177" s="6" t="str">
        <f>IF(Table1[[#This Row],[Date of Hospital Discharge]]="","",IF(Table1[[#This Row],[Readmission Bucket]]="Readmission Greater than 90 Days",1,0))</f>
        <v/>
      </c>
    </row>
    <row r="178" spans="1:33" x14ac:dyDescent="0.4">
      <c r="A178" s="8">
        <v>170</v>
      </c>
      <c r="F178" s="12"/>
      <c r="H178" s="10"/>
      <c r="I178" s="12"/>
      <c r="M178" s="11"/>
      <c r="N178" s="6" t="str">
        <f>IF(Table1[[#This Row],[Date of Hospital Discharge]]="","",1)</f>
        <v/>
      </c>
      <c r="O178" s="6" t="str">
        <f>IF(Table1[[#This Row],[Date of Hospital Discharge]]="","",IF(Table1[[#This Row],[Unplanned Readmission Date]]="",0,1))</f>
        <v/>
      </c>
      <c r="P178" s="6" t="str">
        <f>IF(Table1[[#This Row],[Readmission]]=1,Table1[[#This Row],[Unplanned Readmission Date]]-Table1[[#This Row],[Date of Hospital Discharge]],"")</f>
        <v/>
      </c>
      <c r="Q178" s="6" t="str">
        <f>IF(P178="","",VLOOKUP(P178,Validation!$F$4:$G$10,2,TRUE))</f>
        <v/>
      </c>
      <c r="R178" s="6" t="str">
        <f>IF(Table1[[#This Row],[Date of Hospital Discharge]]="","",TEXT(Table1[[#This Row],[Date of Hospital Discharge]],"mmmm"))</f>
        <v/>
      </c>
      <c r="S178" s="6" t="str">
        <f>IF(Table1[[#This Row],[Date of Hospital Discharge]]="","",IF(Table1[[#This Row],[Days Between Admissions]]&lt;=7,1,0))</f>
        <v/>
      </c>
      <c r="T178" s="6" t="str">
        <f>IF(Table1[[#This Row],[Date of Hospital Discharge]]="","",IF(Table1[[#This Row],[Days Between Admissions]]&lt;=14,1,0))</f>
        <v/>
      </c>
      <c r="U178" s="6" t="str">
        <f>IF(Table1[[#This Row],[Date of Hospital Discharge]]="","",IF(Table1[[#This Row],[Days Between Admissions]]&lt;=30,1,0))</f>
        <v/>
      </c>
      <c r="V178" s="6" t="str">
        <f>IF(Table1[[#This Row],[Date of Hospital Discharge]]="","",IF(Table1[[#This Row],[Days Between Admissions]]&lt;=60,1,0))</f>
        <v/>
      </c>
      <c r="W178" s="6" t="str">
        <f>IF(Table1[[#This Row],[Date of Hospital Discharge]]="","",IF(Table1[[#This Row],[Days Between Admissions]]&lt;=90,1,0))</f>
        <v/>
      </c>
      <c r="X178" s="6" t="str">
        <f>IF(Table1[[#This Row],[Date of Hospital Discharge]]="","",IF(Table1[[#This Row],[Days Between Admissions]]="",0,IF(Table1[[#This Row],[Days Between Admissions]]&gt;90,1,0)))</f>
        <v/>
      </c>
      <c r="Y178" s="6" t="str">
        <f>IF(Table1[[#This Row],[Date of Hospital Discharge]]="","",SUM(Table1[Discharge]))</f>
        <v/>
      </c>
      <c r="Z178" s="6" t="str">
        <f>IF(Table1[[#This Row],[Date of Hospital Discharge]]="","",SUM(Table1[Readmission]))</f>
        <v/>
      </c>
      <c r="AA178" s="6" t="str">
        <f>IF(Table1[[#This Row],[Date of Hospital Discharge]]="","",VLOOKUP(Table1[[#This Row],[Discharge Month]],$AI$9:$AJ$20,2,FALSE))</f>
        <v/>
      </c>
      <c r="AB178" s="6" t="str">
        <f>IF(Table1[[#This Row],[Date of Hospital Discharge]]="","",IF(Table1[[#This Row],[Readmission Bucket]]="Readmission within 7 days",1,0))</f>
        <v/>
      </c>
      <c r="AC178" s="6" t="str">
        <f>IF(Table1[[#This Row],[Date of Hospital Discharge]]="","",IF(Table1[[#This Row],[Readmission Bucket]]="Readmission within 14 days",1,0))</f>
        <v/>
      </c>
      <c r="AD178" s="6" t="str">
        <f>IF(Table1[[#This Row],[Date of Hospital Discharge]]="","",IF(Table1[[#This Row],[Readmission Bucket]]="Readmission within 30 days",1,0))</f>
        <v/>
      </c>
      <c r="AE178" s="6" t="str">
        <f>IF(Table1[[#This Row],[Date of Hospital Discharge]]="","",IF(Table1[[#This Row],[Readmission Bucket]]="Readmission within 60 days",1,0))</f>
        <v/>
      </c>
      <c r="AF178" s="6" t="str">
        <f>IF(Table1[[#This Row],[Date of Hospital Discharge]]="","",IF(Table1[[#This Row],[Readmission Bucket]]="Readmission within 90 days",1,0))</f>
        <v/>
      </c>
      <c r="AG178" s="6" t="str">
        <f>IF(Table1[[#This Row],[Date of Hospital Discharge]]="","",IF(Table1[[#This Row],[Readmission Bucket]]="Readmission Greater than 90 Days",1,0))</f>
        <v/>
      </c>
    </row>
    <row r="179" spans="1:33" x14ac:dyDescent="0.4">
      <c r="A179" s="8">
        <v>171</v>
      </c>
      <c r="F179" s="12"/>
      <c r="H179" s="10"/>
      <c r="I179" s="12"/>
      <c r="M179" s="11"/>
      <c r="N179" s="6" t="str">
        <f>IF(Table1[[#This Row],[Date of Hospital Discharge]]="","",1)</f>
        <v/>
      </c>
      <c r="O179" s="6" t="str">
        <f>IF(Table1[[#This Row],[Date of Hospital Discharge]]="","",IF(Table1[[#This Row],[Unplanned Readmission Date]]="",0,1))</f>
        <v/>
      </c>
      <c r="P179" s="6" t="str">
        <f>IF(Table1[[#This Row],[Readmission]]=1,Table1[[#This Row],[Unplanned Readmission Date]]-Table1[[#This Row],[Date of Hospital Discharge]],"")</f>
        <v/>
      </c>
      <c r="Q179" s="6" t="str">
        <f>IF(P179="","",VLOOKUP(P179,Validation!$F$4:$G$10,2,TRUE))</f>
        <v/>
      </c>
      <c r="R179" s="6" t="str">
        <f>IF(Table1[[#This Row],[Date of Hospital Discharge]]="","",TEXT(Table1[[#This Row],[Date of Hospital Discharge]],"mmmm"))</f>
        <v/>
      </c>
      <c r="S179" s="6" t="str">
        <f>IF(Table1[[#This Row],[Date of Hospital Discharge]]="","",IF(Table1[[#This Row],[Days Between Admissions]]&lt;=7,1,0))</f>
        <v/>
      </c>
      <c r="T179" s="6" t="str">
        <f>IF(Table1[[#This Row],[Date of Hospital Discharge]]="","",IF(Table1[[#This Row],[Days Between Admissions]]&lt;=14,1,0))</f>
        <v/>
      </c>
      <c r="U179" s="6" t="str">
        <f>IF(Table1[[#This Row],[Date of Hospital Discharge]]="","",IF(Table1[[#This Row],[Days Between Admissions]]&lt;=30,1,0))</f>
        <v/>
      </c>
      <c r="V179" s="6" t="str">
        <f>IF(Table1[[#This Row],[Date of Hospital Discharge]]="","",IF(Table1[[#This Row],[Days Between Admissions]]&lt;=60,1,0))</f>
        <v/>
      </c>
      <c r="W179" s="6" t="str">
        <f>IF(Table1[[#This Row],[Date of Hospital Discharge]]="","",IF(Table1[[#This Row],[Days Between Admissions]]&lt;=90,1,0))</f>
        <v/>
      </c>
      <c r="X179" s="6" t="str">
        <f>IF(Table1[[#This Row],[Date of Hospital Discharge]]="","",IF(Table1[[#This Row],[Days Between Admissions]]="",0,IF(Table1[[#This Row],[Days Between Admissions]]&gt;90,1,0)))</f>
        <v/>
      </c>
      <c r="Y179" s="6" t="str">
        <f>IF(Table1[[#This Row],[Date of Hospital Discharge]]="","",SUM(Table1[Discharge]))</f>
        <v/>
      </c>
      <c r="Z179" s="6" t="str">
        <f>IF(Table1[[#This Row],[Date of Hospital Discharge]]="","",SUM(Table1[Readmission]))</f>
        <v/>
      </c>
      <c r="AA179" s="6" t="str">
        <f>IF(Table1[[#This Row],[Date of Hospital Discharge]]="","",VLOOKUP(Table1[[#This Row],[Discharge Month]],$AI$9:$AJ$20,2,FALSE))</f>
        <v/>
      </c>
      <c r="AB179" s="6" t="str">
        <f>IF(Table1[[#This Row],[Date of Hospital Discharge]]="","",IF(Table1[[#This Row],[Readmission Bucket]]="Readmission within 7 days",1,0))</f>
        <v/>
      </c>
      <c r="AC179" s="6" t="str">
        <f>IF(Table1[[#This Row],[Date of Hospital Discharge]]="","",IF(Table1[[#This Row],[Readmission Bucket]]="Readmission within 14 days",1,0))</f>
        <v/>
      </c>
      <c r="AD179" s="6" t="str">
        <f>IF(Table1[[#This Row],[Date of Hospital Discharge]]="","",IF(Table1[[#This Row],[Readmission Bucket]]="Readmission within 30 days",1,0))</f>
        <v/>
      </c>
      <c r="AE179" s="6" t="str">
        <f>IF(Table1[[#This Row],[Date of Hospital Discharge]]="","",IF(Table1[[#This Row],[Readmission Bucket]]="Readmission within 60 days",1,0))</f>
        <v/>
      </c>
      <c r="AF179" s="6" t="str">
        <f>IF(Table1[[#This Row],[Date of Hospital Discharge]]="","",IF(Table1[[#This Row],[Readmission Bucket]]="Readmission within 90 days",1,0))</f>
        <v/>
      </c>
      <c r="AG179" s="6" t="str">
        <f>IF(Table1[[#This Row],[Date of Hospital Discharge]]="","",IF(Table1[[#This Row],[Readmission Bucket]]="Readmission Greater than 90 Days",1,0))</f>
        <v/>
      </c>
    </row>
    <row r="180" spans="1:33" x14ac:dyDescent="0.4">
      <c r="A180" s="8">
        <v>172</v>
      </c>
      <c r="F180" s="12"/>
      <c r="H180" s="10"/>
      <c r="I180" s="12"/>
      <c r="M180" s="11"/>
      <c r="N180" s="6" t="str">
        <f>IF(Table1[[#This Row],[Date of Hospital Discharge]]="","",1)</f>
        <v/>
      </c>
      <c r="O180" s="6" t="str">
        <f>IF(Table1[[#This Row],[Date of Hospital Discharge]]="","",IF(Table1[[#This Row],[Unplanned Readmission Date]]="",0,1))</f>
        <v/>
      </c>
      <c r="P180" s="6" t="str">
        <f>IF(Table1[[#This Row],[Readmission]]=1,Table1[[#This Row],[Unplanned Readmission Date]]-Table1[[#This Row],[Date of Hospital Discharge]],"")</f>
        <v/>
      </c>
      <c r="Q180" s="6" t="str">
        <f>IF(P180="","",VLOOKUP(P180,Validation!$F$4:$G$10,2,TRUE))</f>
        <v/>
      </c>
      <c r="R180" s="6" t="str">
        <f>IF(Table1[[#This Row],[Date of Hospital Discharge]]="","",TEXT(Table1[[#This Row],[Date of Hospital Discharge]],"mmmm"))</f>
        <v/>
      </c>
      <c r="S180" s="6" t="str">
        <f>IF(Table1[[#This Row],[Date of Hospital Discharge]]="","",IF(Table1[[#This Row],[Days Between Admissions]]&lt;=7,1,0))</f>
        <v/>
      </c>
      <c r="T180" s="6" t="str">
        <f>IF(Table1[[#This Row],[Date of Hospital Discharge]]="","",IF(Table1[[#This Row],[Days Between Admissions]]&lt;=14,1,0))</f>
        <v/>
      </c>
      <c r="U180" s="6" t="str">
        <f>IF(Table1[[#This Row],[Date of Hospital Discharge]]="","",IF(Table1[[#This Row],[Days Between Admissions]]&lt;=30,1,0))</f>
        <v/>
      </c>
      <c r="V180" s="6" t="str">
        <f>IF(Table1[[#This Row],[Date of Hospital Discharge]]="","",IF(Table1[[#This Row],[Days Between Admissions]]&lt;=60,1,0))</f>
        <v/>
      </c>
      <c r="W180" s="6" t="str">
        <f>IF(Table1[[#This Row],[Date of Hospital Discharge]]="","",IF(Table1[[#This Row],[Days Between Admissions]]&lt;=90,1,0))</f>
        <v/>
      </c>
      <c r="X180" s="6" t="str">
        <f>IF(Table1[[#This Row],[Date of Hospital Discharge]]="","",IF(Table1[[#This Row],[Days Between Admissions]]="",0,IF(Table1[[#This Row],[Days Between Admissions]]&gt;90,1,0)))</f>
        <v/>
      </c>
      <c r="Y180" s="6" t="str">
        <f>IF(Table1[[#This Row],[Date of Hospital Discharge]]="","",SUM(Table1[Discharge]))</f>
        <v/>
      </c>
      <c r="Z180" s="6" t="str">
        <f>IF(Table1[[#This Row],[Date of Hospital Discharge]]="","",SUM(Table1[Readmission]))</f>
        <v/>
      </c>
      <c r="AA180" s="6" t="str">
        <f>IF(Table1[[#This Row],[Date of Hospital Discharge]]="","",VLOOKUP(Table1[[#This Row],[Discharge Month]],$AI$9:$AJ$20,2,FALSE))</f>
        <v/>
      </c>
      <c r="AB180" s="6" t="str">
        <f>IF(Table1[[#This Row],[Date of Hospital Discharge]]="","",IF(Table1[[#This Row],[Readmission Bucket]]="Readmission within 7 days",1,0))</f>
        <v/>
      </c>
      <c r="AC180" s="6" t="str">
        <f>IF(Table1[[#This Row],[Date of Hospital Discharge]]="","",IF(Table1[[#This Row],[Readmission Bucket]]="Readmission within 14 days",1,0))</f>
        <v/>
      </c>
      <c r="AD180" s="6" t="str">
        <f>IF(Table1[[#This Row],[Date of Hospital Discharge]]="","",IF(Table1[[#This Row],[Readmission Bucket]]="Readmission within 30 days",1,0))</f>
        <v/>
      </c>
      <c r="AE180" s="6" t="str">
        <f>IF(Table1[[#This Row],[Date of Hospital Discharge]]="","",IF(Table1[[#This Row],[Readmission Bucket]]="Readmission within 60 days",1,0))</f>
        <v/>
      </c>
      <c r="AF180" s="6" t="str">
        <f>IF(Table1[[#This Row],[Date of Hospital Discharge]]="","",IF(Table1[[#This Row],[Readmission Bucket]]="Readmission within 90 days",1,0))</f>
        <v/>
      </c>
      <c r="AG180" s="6" t="str">
        <f>IF(Table1[[#This Row],[Date of Hospital Discharge]]="","",IF(Table1[[#This Row],[Readmission Bucket]]="Readmission Greater than 90 Days",1,0))</f>
        <v/>
      </c>
    </row>
    <row r="181" spans="1:33" x14ac:dyDescent="0.4">
      <c r="A181" s="8">
        <v>173</v>
      </c>
      <c r="F181" s="12"/>
      <c r="H181" s="10"/>
      <c r="I181" s="12"/>
      <c r="M181" s="11"/>
      <c r="N181" s="6" t="str">
        <f>IF(Table1[[#This Row],[Date of Hospital Discharge]]="","",1)</f>
        <v/>
      </c>
      <c r="O181" s="6" t="str">
        <f>IF(Table1[[#This Row],[Date of Hospital Discharge]]="","",IF(Table1[[#This Row],[Unplanned Readmission Date]]="",0,1))</f>
        <v/>
      </c>
      <c r="P181" s="6" t="str">
        <f>IF(Table1[[#This Row],[Readmission]]=1,Table1[[#This Row],[Unplanned Readmission Date]]-Table1[[#This Row],[Date of Hospital Discharge]],"")</f>
        <v/>
      </c>
      <c r="Q181" s="6" t="str">
        <f>IF(P181="","",VLOOKUP(P181,Validation!$F$4:$G$10,2,TRUE))</f>
        <v/>
      </c>
      <c r="R181" s="6" t="str">
        <f>IF(Table1[[#This Row],[Date of Hospital Discharge]]="","",TEXT(Table1[[#This Row],[Date of Hospital Discharge]],"mmmm"))</f>
        <v/>
      </c>
      <c r="S181" s="6" t="str">
        <f>IF(Table1[[#This Row],[Date of Hospital Discharge]]="","",IF(Table1[[#This Row],[Days Between Admissions]]&lt;=7,1,0))</f>
        <v/>
      </c>
      <c r="T181" s="6" t="str">
        <f>IF(Table1[[#This Row],[Date of Hospital Discharge]]="","",IF(Table1[[#This Row],[Days Between Admissions]]&lt;=14,1,0))</f>
        <v/>
      </c>
      <c r="U181" s="6" t="str">
        <f>IF(Table1[[#This Row],[Date of Hospital Discharge]]="","",IF(Table1[[#This Row],[Days Between Admissions]]&lt;=30,1,0))</f>
        <v/>
      </c>
      <c r="V181" s="6" t="str">
        <f>IF(Table1[[#This Row],[Date of Hospital Discharge]]="","",IF(Table1[[#This Row],[Days Between Admissions]]&lt;=60,1,0))</f>
        <v/>
      </c>
      <c r="W181" s="6" t="str">
        <f>IF(Table1[[#This Row],[Date of Hospital Discharge]]="","",IF(Table1[[#This Row],[Days Between Admissions]]&lt;=90,1,0))</f>
        <v/>
      </c>
      <c r="X181" s="6" t="str">
        <f>IF(Table1[[#This Row],[Date of Hospital Discharge]]="","",IF(Table1[[#This Row],[Days Between Admissions]]="",0,IF(Table1[[#This Row],[Days Between Admissions]]&gt;90,1,0)))</f>
        <v/>
      </c>
      <c r="Y181" s="6" t="str">
        <f>IF(Table1[[#This Row],[Date of Hospital Discharge]]="","",SUM(Table1[Discharge]))</f>
        <v/>
      </c>
      <c r="Z181" s="6" t="str">
        <f>IF(Table1[[#This Row],[Date of Hospital Discharge]]="","",SUM(Table1[Readmission]))</f>
        <v/>
      </c>
      <c r="AA181" s="6" t="str">
        <f>IF(Table1[[#This Row],[Date of Hospital Discharge]]="","",VLOOKUP(Table1[[#This Row],[Discharge Month]],$AI$9:$AJ$20,2,FALSE))</f>
        <v/>
      </c>
      <c r="AB181" s="6" t="str">
        <f>IF(Table1[[#This Row],[Date of Hospital Discharge]]="","",IF(Table1[[#This Row],[Readmission Bucket]]="Readmission within 7 days",1,0))</f>
        <v/>
      </c>
      <c r="AC181" s="6" t="str">
        <f>IF(Table1[[#This Row],[Date of Hospital Discharge]]="","",IF(Table1[[#This Row],[Readmission Bucket]]="Readmission within 14 days",1,0))</f>
        <v/>
      </c>
      <c r="AD181" s="6" t="str">
        <f>IF(Table1[[#This Row],[Date of Hospital Discharge]]="","",IF(Table1[[#This Row],[Readmission Bucket]]="Readmission within 30 days",1,0))</f>
        <v/>
      </c>
      <c r="AE181" s="6" t="str">
        <f>IF(Table1[[#This Row],[Date of Hospital Discharge]]="","",IF(Table1[[#This Row],[Readmission Bucket]]="Readmission within 60 days",1,0))</f>
        <v/>
      </c>
      <c r="AF181" s="6" t="str">
        <f>IF(Table1[[#This Row],[Date of Hospital Discharge]]="","",IF(Table1[[#This Row],[Readmission Bucket]]="Readmission within 90 days",1,0))</f>
        <v/>
      </c>
      <c r="AG181" s="6" t="str">
        <f>IF(Table1[[#This Row],[Date of Hospital Discharge]]="","",IF(Table1[[#This Row],[Readmission Bucket]]="Readmission Greater than 90 Days",1,0))</f>
        <v/>
      </c>
    </row>
    <row r="182" spans="1:33" x14ac:dyDescent="0.4">
      <c r="A182" s="8">
        <v>174</v>
      </c>
      <c r="F182" s="12"/>
      <c r="H182" s="10"/>
      <c r="I182" s="12"/>
      <c r="M182" s="11"/>
      <c r="N182" s="6" t="str">
        <f>IF(Table1[[#This Row],[Date of Hospital Discharge]]="","",1)</f>
        <v/>
      </c>
      <c r="O182" s="6" t="str">
        <f>IF(Table1[[#This Row],[Date of Hospital Discharge]]="","",IF(Table1[[#This Row],[Unplanned Readmission Date]]="",0,1))</f>
        <v/>
      </c>
      <c r="P182" s="6" t="str">
        <f>IF(Table1[[#This Row],[Readmission]]=1,Table1[[#This Row],[Unplanned Readmission Date]]-Table1[[#This Row],[Date of Hospital Discharge]],"")</f>
        <v/>
      </c>
      <c r="Q182" s="6" t="str">
        <f>IF(P182="","",VLOOKUP(P182,Validation!$F$4:$G$10,2,TRUE))</f>
        <v/>
      </c>
      <c r="R182" s="6" t="str">
        <f>IF(Table1[[#This Row],[Date of Hospital Discharge]]="","",TEXT(Table1[[#This Row],[Date of Hospital Discharge]],"mmmm"))</f>
        <v/>
      </c>
      <c r="S182" s="6" t="str">
        <f>IF(Table1[[#This Row],[Date of Hospital Discharge]]="","",IF(Table1[[#This Row],[Days Between Admissions]]&lt;=7,1,0))</f>
        <v/>
      </c>
      <c r="T182" s="6" t="str">
        <f>IF(Table1[[#This Row],[Date of Hospital Discharge]]="","",IF(Table1[[#This Row],[Days Between Admissions]]&lt;=14,1,0))</f>
        <v/>
      </c>
      <c r="U182" s="6" t="str">
        <f>IF(Table1[[#This Row],[Date of Hospital Discharge]]="","",IF(Table1[[#This Row],[Days Between Admissions]]&lt;=30,1,0))</f>
        <v/>
      </c>
      <c r="V182" s="6" t="str">
        <f>IF(Table1[[#This Row],[Date of Hospital Discharge]]="","",IF(Table1[[#This Row],[Days Between Admissions]]&lt;=60,1,0))</f>
        <v/>
      </c>
      <c r="W182" s="6" t="str">
        <f>IF(Table1[[#This Row],[Date of Hospital Discharge]]="","",IF(Table1[[#This Row],[Days Between Admissions]]&lt;=90,1,0))</f>
        <v/>
      </c>
      <c r="X182" s="6" t="str">
        <f>IF(Table1[[#This Row],[Date of Hospital Discharge]]="","",IF(Table1[[#This Row],[Days Between Admissions]]="",0,IF(Table1[[#This Row],[Days Between Admissions]]&gt;90,1,0)))</f>
        <v/>
      </c>
      <c r="Y182" s="6" t="str">
        <f>IF(Table1[[#This Row],[Date of Hospital Discharge]]="","",SUM(Table1[Discharge]))</f>
        <v/>
      </c>
      <c r="Z182" s="6" t="str">
        <f>IF(Table1[[#This Row],[Date of Hospital Discharge]]="","",SUM(Table1[Readmission]))</f>
        <v/>
      </c>
      <c r="AA182" s="6" t="str">
        <f>IF(Table1[[#This Row],[Date of Hospital Discharge]]="","",VLOOKUP(Table1[[#This Row],[Discharge Month]],$AI$9:$AJ$20,2,FALSE))</f>
        <v/>
      </c>
      <c r="AB182" s="6" t="str">
        <f>IF(Table1[[#This Row],[Date of Hospital Discharge]]="","",IF(Table1[[#This Row],[Readmission Bucket]]="Readmission within 7 days",1,0))</f>
        <v/>
      </c>
      <c r="AC182" s="6" t="str">
        <f>IF(Table1[[#This Row],[Date of Hospital Discharge]]="","",IF(Table1[[#This Row],[Readmission Bucket]]="Readmission within 14 days",1,0))</f>
        <v/>
      </c>
      <c r="AD182" s="6" t="str">
        <f>IF(Table1[[#This Row],[Date of Hospital Discharge]]="","",IF(Table1[[#This Row],[Readmission Bucket]]="Readmission within 30 days",1,0))</f>
        <v/>
      </c>
      <c r="AE182" s="6" t="str">
        <f>IF(Table1[[#This Row],[Date of Hospital Discharge]]="","",IF(Table1[[#This Row],[Readmission Bucket]]="Readmission within 60 days",1,0))</f>
        <v/>
      </c>
      <c r="AF182" s="6" t="str">
        <f>IF(Table1[[#This Row],[Date of Hospital Discharge]]="","",IF(Table1[[#This Row],[Readmission Bucket]]="Readmission within 90 days",1,0))</f>
        <v/>
      </c>
      <c r="AG182" s="6" t="str">
        <f>IF(Table1[[#This Row],[Date of Hospital Discharge]]="","",IF(Table1[[#This Row],[Readmission Bucket]]="Readmission Greater than 90 Days",1,0))</f>
        <v/>
      </c>
    </row>
    <row r="183" spans="1:33" x14ac:dyDescent="0.4">
      <c r="A183" s="8">
        <v>175</v>
      </c>
      <c r="F183" s="12"/>
      <c r="H183" s="10"/>
      <c r="I183" s="12"/>
      <c r="M183" s="11"/>
      <c r="N183" s="6" t="str">
        <f>IF(Table1[[#This Row],[Date of Hospital Discharge]]="","",1)</f>
        <v/>
      </c>
      <c r="O183" s="6" t="str">
        <f>IF(Table1[[#This Row],[Date of Hospital Discharge]]="","",IF(Table1[[#This Row],[Unplanned Readmission Date]]="",0,1))</f>
        <v/>
      </c>
      <c r="P183" s="6" t="str">
        <f>IF(Table1[[#This Row],[Readmission]]=1,Table1[[#This Row],[Unplanned Readmission Date]]-Table1[[#This Row],[Date of Hospital Discharge]],"")</f>
        <v/>
      </c>
      <c r="Q183" s="6" t="str">
        <f>IF(P183="","",VLOOKUP(P183,Validation!$F$4:$G$10,2,TRUE))</f>
        <v/>
      </c>
      <c r="R183" s="6" t="str">
        <f>IF(Table1[[#This Row],[Date of Hospital Discharge]]="","",TEXT(Table1[[#This Row],[Date of Hospital Discharge]],"mmmm"))</f>
        <v/>
      </c>
      <c r="S183" s="6" t="str">
        <f>IF(Table1[[#This Row],[Date of Hospital Discharge]]="","",IF(Table1[[#This Row],[Days Between Admissions]]&lt;=7,1,0))</f>
        <v/>
      </c>
      <c r="T183" s="6" t="str">
        <f>IF(Table1[[#This Row],[Date of Hospital Discharge]]="","",IF(Table1[[#This Row],[Days Between Admissions]]&lt;=14,1,0))</f>
        <v/>
      </c>
      <c r="U183" s="6" t="str">
        <f>IF(Table1[[#This Row],[Date of Hospital Discharge]]="","",IF(Table1[[#This Row],[Days Between Admissions]]&lt;=30,1,0))</f>
        <v/>
      </c>
      <c r="V183" s="6" t="str">
        <f>IF(Table1[[#This Row],[Date of Hospital Discharge]]="","",IF(Table1[[#This Row],[Days Between Admissions]]&lt;=60,1,0))</f>
        <v/>
      </c>
      <c r="W183" s="6" t="str">
        <f>IF(Table1[[#This Row],[Date of Hospital Discharge]]="","",IF(Table1[[#This Row],[Days Between Admissions]]&lt;=90,1,0))</f>
        <v/>
      </c>
      <c r="X183" s="6" t="str">
        <f>IF(Table1[[#This Row],[Date of Hospital Discharge]]="","",IF(Table1[[#This Row],[Days Between Admissions]]="",0,IF(Table1[[#This Row],[Days Between Admissions]]&gt;90,1,0)))</f>
        <v/>
      </c>
      <c r="Y183" s="6" t="str">
        <f>IF(Table1[[#This Row],[Date of Hospital Discharge]]="","",SUM(Table1[Discharge]))</f>
        <v/>
      </c>
      <c r="Z183" s="6" t="str">
        <f>IF(Table1[[#This Row],[Date of Hospital Discharge]]="","",SUM(Table1[Readmission]))</f>
        <v/>
      </c>
      <c r="AA183" s="6" t="str">
        <f>IF(Table1[[#This Row],[Date of Hospital Discharge]]="","",VLOOKUP(Table1[[#This Row],[Discharge Month]],$AI$9:$AJ$20,2,FALSE))</f>
        <v/>
      </c>
      <c r="AB183" s="6" t="str">
        <f>IF(Table1[[#This Row],[Date of Hospital Discharge]]="","",IF(Table1[[#This Row],[Readmission Bucket]]="Readmission within 7 days",1,0))</f>
        <v/>
      </c>
      <c r="AC183" s="6" t="str">
        <f>IF(Table1[[#This Row],[Date of Hospital Discharge]]="","",IF(Table1[[#This Row],[Readmission Bucket]]="Readmission within 14 days",1,0))</f>
        <v/>
      </c>
      <c r="AD183" s="6" t="str">
        <f>IF(Table1[[#This Row],[Date of Hospital Discharge]]="","",IF(Table1[[#This Row],[Readmission Bucket]]="Readmission within 30 days",1,0))</f>
        <v/>
      </c>
      <c r="AE183" s="6" t="str">
        <f>IF(Table1[[#This Row],[Date of Hospital Discharge]]="","",IF(Table1[[#This Row],[Readmission Bucket]]="Readmission within 60 days",1,0))</f>
        <v/>
      </c>
      <c r="AF183" s="6" t="str">
        <f>IF(Table1[[#This Row],[Date of Hospital Discharge]]="","",IF(Table1[[#This Row],[Readmission Bucket]]="Readmission within 90 days",1,0))</f>
        <v/>
      </c>
      <c r="AG183" s="6" t="str">
        <f>IF(Table1[[#This Row],[Date of Hospital Discharge]]="","",IF(Table1[[#This Row],[Readmission Bucket]]="Readmission Greater than 90 Days",1,0))</f>
        <v/>
      </c>
    </row>
    <row r="184" spans="1:33" x14ac:dyDescent="0.4">
      <c r="A184" s="8">
        <v>176</v>
      </c>
      <c r="F184" s="12"/>
      <c r="H184" s="10"/>
      <c r="I184" s="12"/>
      <c r="M184" s="11"/>
      <c r="N184" s="6" t="str">
        <f>IF(Table1[[#This Row],[Date of Hospital Discharge]]="","",1)</f>
        <v/>
      </c>
      <c r="O184" s="6" t="str">
        <f>IF(Table1[[#This Row],[Date of Hospital Discharge]]="","",IF(Table1[[#This Row],[Unplanned Readmission Date]]="",0,1))</f>
        <v/>
      </c>
      <c r="P184" s="6" t="str">
        <f>IF(Table1[[#This Row],[Readmission]]=1,Table1[[#This Row],[Unplanned Readmission Date]]-Table1[[#This Row],[Date of Hospital Discharge]],"")</f>
        <v/>
      </c>
      <c r="Q184" s="6" t="str">
        <f>IF(P184="","",VLOOKUP(P184,Validation!$F$4:$G$10,2,TRUE))</f>
        <v/>
      </c>
      <c r="R184" s="6" t="str">
        <f>IF(Table1[[#This Row],[Date of Hospital Discharge]]="","",TEXT(Table1[[#This Row],[Date of Hospital Discharge]],"mmmm"))</f>
        <v/>
      </c>
      <c r="S184" s="6" t="str">
        <f>IF(Table1[[#This Row],[Date of Hospital Discharge]]="","",IF(Table1[[#This Row],[Days Between Admissions]]&lt;=7,1,0))</f>
        <v/>
      </c>
      <c r="T184" s="6" t="str">
        <f>IF(Table1[[#This Row],[Date of Hospital Discharge]]="","",IF(Table1[[#This Row],[Days Between Admissions]]&lt;=14,1,0))</f>
        <v/>
      </c>
      <c r="U184" s="6" t="str">
        <f>IF(Table1[[#This Row],[Date of Hospital Discharge]]="","",IF(Table1[[#This Row],[Days Between Admissions]]&lt;=30,1,0))</f>
        <v/>
      </c>
      <c r="V184" s="6" t="str">
        <f>IF(Table1[[#This Row],[Date of Hospital Discharge]]="","",IF(Table1[[#This Row],[Days Between Admissions]]&lt;=60,1,0))</f>
        <v/>
      </c>
      <c r="W184" s="6" t="str">
        <f>IF(Table1[[#This Row],[Date of Hospital Discharge]]="","",IF(Table1[[#This Row],[Days Between Admissions]]&lt;=90,1,0))</f>
        <v/>
      </c>
      <c r="X184" s="6" t="str">
        <f>IF(Table1[[#This Row],[Date of Hospital Discharge]]="","",IF(Table1[[#This Row],[Days Between Admissions]]="",0,IF(Table1[[#This Row],[Days Between Admissions]]&gt;90,1,0)))</f>
        <v/>
      </c>
      <c r="Y184" s="6" t="str">
        <f>IF(Table1[[#This Row],[Date of Hospital Discharge]]="","",SUM(Table1[Discharge]))</f>
        <v/>
      </c>
      <c r="Z184" s="6" t="str">
        <f>IF(Table1[[#This Row],[Date of Hospital Discharge]]="","",SUM(Table1[Readmission]))</f>
        <v/>
      </c>
      <c r="AA184" s="6" t="str">
        <f>IF(Table1[[#This Row],[Date of Hospital Discharge]]="","",VLOOKUP(Table1[[#This Row],[Discharge Month]],$AI$9:$AJ$20,2,FALSE))</f>
        <v/>
      </c>
      <c r="AB184" s="6" t="str">
        <f>IF(Table1[[#This Row],[Date of Hospital Discharge]]="","",IF(Table1[[#This Row],[Readmission Bucket]]="Readmission within 7 days",1,0))</f>
        <v/>
      </c>
      <c r="AC184" s="6" t="str">
        <f>IF(Table1[[#This Row],[Date of Hospital Discharge]]="","",IF(Table1[[#This Row],[Readmission Bucket]]="Readmission within 14 days",1,0))</f>
        <v/>
      </c>
      <c r="AD184" s="6" t="str">
        <f>IF(Table1[[#This Row],[Date of Hospital Discharge]]="","",IF(Table1[[#This Row],[Readmission Bucket]]="Readmission within 30 days",1,0))</f>
        <v/>
      </c>
      <c r="AE184" s="6" t="str">
        <f>IF(Table1[[#This Row],[Date of Hospital Discharge]]="","",IF(Table1[[#This Row],[Readmission Bucket]]="Readmission within 60 days",1,0))</f>
        <v/>
      </c>
      <c r="AF184" s="6" t="str">
        <f>IF(Table1[[#This Row],[Date of Hospital Discharge]]="","",IF(Table1[[#This Row],[Readmission Bucket]]="Readmission within 90 days",1,0))</f>
        <v/>
      </c>
      <c r="AG184" s="6" t="str">
        <f>IF(Table1[[#This Row],[Date of Hospital Discharge]]="","",IF(Table1[[#This Row],[Readmission Bucket]]="Readmission Greater than 90 Days",1,0))</f>
        <v/>
      </c>
    </row>
    <row r="185" spans="1:33" x14ac:dyDescent="0.4">
      <c r="A185" s="8">
        <v>177</v>
      </c>
      <c r="F185" s="12"/>
      <c r="H185" s="10"/>
      <c r="I185" s="12"/>
      <c r="M185" s="11"/>
      <c r="N185" s="6" t="str">
        <f>IF(Table1[[#This Row],[Date of Hospital Discharge]]="","",1)</f>
        <v/>
      </c>
      <c r="O185" s="6" t="str">
        <f>IF(Table1[[#This Row],[Date of Hospital Discharge]]="","",IF(Table1[[#This Row],[Unplanned Readmission Date]]="",0,1))</f>
        <v/>
      </c>
      <c r="P185" s="6" t="str">
        <f>IF(Table1[[#This Row],[Readmission]]=1,Table1[[#This Row],[Unplanned Readmission Date]]-Table1[[#This Row],[Date of Hospital Discharge]],"")</f>
        <v/>
      </c>
      <c r="Q185" s="6" t="str">
        <f>IF(P185="","",VLOOKUP(P185,Validation!$F$4:$G$10,2,TRUE))</f>
        <v/>
      </c>
      <c r="R185" s="6" t="str">
        <f>IF(Table1[[#This Row],[Date of Hospital Discharge]]="","",TEXT(Table1[[#This Row],[Date of Hospital Discharge]],"mmmm"))</f>
        <v/>
      </c>
      <c r="S185" s="6" t="str">
        <f>IF(Table1[[#This Row],[Date of Hospital Discharge]]="","",IF(Table1[[#This Row],[Days Between Admissions]]&lt;=7,1,0))</f>
        <v/>
      </c>
      <c r="T185" s="6" t="str">
        <f>IF(Table1[[#This Row],[Date of Hospital Discharge]]="","",IF(Table1[[#This Row],[Days Between Admissions]]&lt;=14,1,0))</f>
        <v/>
      </c>
      <c r="U185" s="6" t="str">
        <f>IF(Table1[[#This Row],[Date of Hospital Discharge]]="","",IF(Table1[[#This Row],[Days Between Admissions]]&lt;=30,1,0))</f>
        <v/>
      </c>
      <c r="V185" s="6" t="str">
        <f>IF(Table1[[#This Row],[Date of Hospital Discharge]]="","",IF(Table1[[#This Row],[Days Between Admissions]]&lt;=60,1,0))</f>
        <v/>
      </c>
      <c r="W185" s="6" t="str">
        <f>IF(Table1[[#This Row],[Date of Hospital Discharge]]="","",IF(Table1[[#This Row],[Days Between Admissions]]&lt;=90,1,0))</f>
        <v/>
      </c>
      <c r="X185" s="6" t="str">
        <f>IF(Table1[[#This Row],[Date of Hospital Discharge]]="","",IF(Table1[[#This Row],[Days Between Admissions]]="",0,IF(Table1[[#This Row],[Days Between Admissions]]&gt;90,1,0)))</f>
        <v/>
      </c>
      <c r="Y185" s="6" t="str">
        <f>IF(Table1[[#This Row],[Date of Hospital Discharge]]="","",SUM(Table1[Discharge]))</f>
        <v/>
      </c>
      <c r="Z185" s="6" t="str">
        <f>IF(Table1[[#This Row],[Date of Hospital Discharge]]="","",SUM(Table1[Readmission]))</f>
        <v/>
      </c>
      <c r="AA185" s="6" t="str">
        <f>IF(Table1[[#This Row],[Date of Hospital Discharge]]="","",VLOOKUP(Table1[[#This Row],[Discharge Month]],$AI$9:$AJ$20,2,FALSE))</f>
        <v/>
      </c>
      <c r="AB185" s="6" t="str">
        <f>IF(Table1[[#This Row],[Date of Hospital Discharge]]="","",IF(Table1[[#This Row],[Readmission Bucket]]="Readmission within 7 days",1,0))</f>
        <v/>
      </c>
      <c r="AC185" s="6" t="str">
        <f>IF(Table1[[#This Row],[Date of Hospital Discharge]]="","",IF(Table1[[#This Row],[Readmission Bucket]]="Readmission within 14 days",1,0))</f>
        <v/>
      </c>
      <c r="AD185" s="6" t="str">
        <f>IF(Table1[[#This Row],[Date of Hospital Discharge]]="","",IF(Table1[[#This Row],[Readmission Bucket]]="Readmission within 30 days",1,0))</f>
        <v/>
      </c>
      <c r="AE185" s="6" t="str">
        <f>IF(Table1[[#This Row],[Date of Hospital Discharge]]="","",IF(Table1[[#This Row],[Readmission Bucket]]="Readmission within 60 days",1,0))</f>
        <v/>
      </c>
      <c r="AF185" s="6" t="str">
        <f>IF(Table1[[#This Row],[Date of Hospital Discharge]]="","",IF(Table1[[#This Row],[Readmission Bucket]]="Readmission within 90 days",1,0))</f>
        <v/>
      </c>
      <c r="AG185" s="6" t="str">
        <f>IF(Table1[[#This Row],[Date of Hospital Discharge]]="","",IF(Table1[[#This Row],[Readmission Bucket]]="Readmission Greater than 90 Days",1,0))</f>
        <v/>
      </c>
    </row>
    <row r="186" spans="1:33" x14ac:dyDescent="0.4">
      <c r="A186" s="8">
        <v>178</v>
      </c>
      <c r="F186" s="12"/>
      <c r="H186" s="10"/>
      <c r="I186" s="12"/>
      <c r="M186" s="11"/>
      <c r="N186" s="6" t="str">
        <f>IF(Table1[[#This Row],[Date of Hospital Discharge]]="","",1)</f>
        <v/>
      </c>
      <c r="O186" s="6" t="str">
        <f>IF(Table1[[#This Row],[Date of Hospital Discharge]]="","",IF(Table1[[#This Row],[Unplanned Readmission Date]]="",0,1))</f>
        <v/>
      </c>
      <c r="P186" s="6" t="str">
        <f>IF(Table1[[#This Row],[Readmission]]=1,Table1[[#This Row],[Unplanned Readmission Date]]-Table1[[#This Row],[Date of Hospital Discharge]],"")</f>
        <v/>
      </c>
      <c r="Q186" s="6" t="str">
        <f>IF(P186="","",VLOOKUP(P186,Validation!$F$4:$G$10,2,TRUE))</f>
        <v/>
      </c>
      <c r="R186" s="6" t="str">
        <f>IF(Table1[[#This Row],[Date of Hospital Discharge]]="","",TEXT(Table1[[#This Row],[Date of Hospital Discharge]],"mmmm"))</f>
        <v/>
      </c>
      <c r="S186" s="6" t="str">
        <f>IF(Table1[[#This Row],[Date of Hospital Discharge]]="","",IF(Table1[[#This Row],[Days Between Admissions]]&lt;=7,1,0))</f>
        <v/>
      </c>
      <c r="T186" s="6" t="str">
        <f>IF(Table1[[#This Row],[Date of Hospital Discharge]]="","",IF(Table1[[#This Row],[Days Between Admissions]]&lt;=14,1,0))</f>
        <v/>
      </c>
      <c r="U186" s="6" t="str">
        <f>IF(Table1[[#This Row],[Date of Hospital Discharge]]="","",IF(Table1[[#This Row],[Days Between Admissions]]&lt;=30,1,0))</f>
        <v/>
      </c>
      <c r="V186" s="6" t="str">
        <f>IF(Table1[[#This Row],[Date of Hospital Discharge]]="","",IF(Table1[[#This Row],[Days Between Admissions]]&lt;=60,1,0))</f>
        <v/>
      </c>
      <c r="W186" s="6" t="str">
        <f>IF(Table1[[#This Row],[Date of Hospital Discharge]]="","",IF(Table1[[#This Row],[Days Between Admissions]]&lt;=90,1,0))</f>
        <v/>
      </c>
      <c r="X186" s="6" t="str">
        <f>IF(Table1[[#This Row],[Date of Hospital Discharge]]="","",IF(Table1[[#This Row],[Days Between Admissions]]="",0,IF(Table1[[#This Row],[Days Between Admissions]]&gt;90,1,0)))</f>
        <v/>
      </c>
      <c r="Y186" s="6" t="str">
        <f>IF(Table1[[#This Row],[Date of Hospital Discharge]]="","",SUM(Table1[Discharge]))</f>
        <v/>
      </c>
      <c r="Z186" s="6" t="str">
        <f>IF(Table1[[#This Row],[Date of Hospital Discharge]]="","",SUM(Table1[Readmission]))</f>
        <v/>
      </c>
      <c r="AA186" s="6" t="str">
        <f>IF(Table1[[#This Row],[Date of Hospital Discharge]]="","",VLOOKUP(Table1[[#This Row],[Discharge Month]],$AI$9:$AJ$20,2,FALSE))</f>
        <v/>
      </c>
      <c r="AB186" s="6" t="str">
        <f>IF(Table1[[#This Row],[Date of Hospital Discharge]]="","",IF(Table1[[#This Row],[Readmission Bucket]]="Readmission within 7 days",1,0))</f>
        <v/>
      </c>
      <c r="AC186" s="6" t="str">
        <f>IF(Table1[[#This Row],[Date of Hospital Discharge]]="","",IF(Table1[[#This Row],[Readmission Bucket]]="Readmission within 14 days",1,0))</f>
        <v/>
      </c>
      <c r="AD186" s="6" t="str">
        <f>IF(Table1[[#This Row],[Date of Hospital Discharge]]="","",IF(Table1[[#This Row],[Readmission Bucket]]="Readmission within 30 days",1,0))</f>
        <v/>
      </c>
      <c r="AE186" s="6" t="str">
        <f>IF(Table1[[#This Row],[Date of Hospital Discharge]]="","",IF(Table1[[#This Row],[Readmission Bucket]]="Readmission within 60 days",1,0))</f>
        <v/>
      </c>
      <c r="AF186" s="6" t="str">
        <f>IF(Table1[[#This Row],[Date of Hospital Discharge]]="","",IF(Table1[[#This Row],[Readmission Bucket]]="Readmission within 90 days",1,0))</f>
        <v/>
      </c>
      <c r="AG186" s="6" t="str">
        <f>IF(Table1[[#This Row],[Date of Hospital Discharge]]="","",IF(Table1[[#This Row],[Readmission Bucket]]="Readmission Greater than 90 Days",1,0))</f>
        <v/>
      </c>
    </row>
    <row r="187" spans="1:33" x14ac:dyDescent="0.4">
      <c r="A187" s="8">
        <v>179</v>
      </c>
      <c r="F187" s="12"/>
      <c r="H187" s="10"/>
      <c r="I187" s="12"/>
      <c r="M187" s="11"/>
      <c r="N187" s="6" t="str">
        <f>IF(Table1[[#This Row],[Date of Hospital Discharge]]="","",1)</f>
        <v/>
      </c>
      <c r="O187" s="6" t="str">
        <f>IF(Table1[[#This Row],[Date of Hospital Discharge]]="","",IF(Table1[[#This Row],[Unplanned Readmission Date]]="",0,1))</f>
        <v/>
      </c>
      <c r="P187" s="6" t="str">
        <f>IF(Table1[[#This Row],[Readmission]]=1,Table1[[#This Row],[Unplanned Readmission Date]]-Table1[[#This Row],[Date of Hospital Discharge]],"")</f>
        <v/>
      </c>
      <c r="Q187" s="6" t="str">
        <f>IF(P187="","",VLOOKUP(P187,Validation!$F$4:$G$10,2,TRUE))</f>
        <v/>
      </c>
      <c r="R187" s="6" t="str">
        <f>IF(Table1[[#This Row],[Date of Hospital Discharge]]="","",TEXT(Table1[[#This Row],[Date of Hospital Discharge]],"mmmm"))</f>
        <v/>
      </c>
      <c r="S187" s="6" t="str">
        <f>IF(Table1[[#This Row],[Date of Hospital Discharge]]="","",IF(Table1[[#This Row],[Days Between Admissions]]&lt;=7,1,0))</f>
        <v/>
      </c>
      <c r="T187" s="6" t="str">
        <f>IF(Table1[[#This Row],[Date of Hospital Discharge]]="","",IF(Table1[[#This Row],[Days Between Admissions]]&lt;=14,1,0))</f>
        <v/>
      </c>
      <c r="U187" s="6" t="str">
        <f>IF(Table1[[#This Row],[Date of Hospital Discharge]]="","",IF(Table1[[#This Row],[Days Between Admissions]]&lt;=30,1,0))</f>
        <v/>
      </c>
      <c r="V187" s="6" t="str">
        <f>IF(Table1[[#This Row],[Date of Hospital Discharge]]="","",IF(Table1[[#This Row],[Days Between Admissions]]&lt;=60,1,0))</f>
        <v/>
      </c>
      <c r="W187" s="6" t="str">
        <f>IF(Table1[[#This Row],[Date of Hospital Discharge]]="","",IF(Table1[[#This Row],[Days Between Admissions]]&lt;=90,1,0))</f>
        <v/>
      </c>
      <c r="X187" s="6" t="str">
        <f>IF(Table1[[#This Row],[Date of Hospital Discharge]]="","",IF(Table1[[#This Row],[Days Between Admissions]]="",0,IF(Table1[[#This Row],[Days Between Admissions]]&gt;90,1,0)))</f>
        <v/>
      </c>
      <c r="Y187" s="6" t="str">
        <f>IF(Table1[[#This Row],[Date of Hospital Discharge]]="","",SUM(Table1[Discharge]))</f>
        <v/>
      </c>
      <c r="Z187" s="6" t="str">
        <f>IF(Table1[[#This Row],[Date of Hospital Discharge]]="","",SUM(Table1[Readmission]))</f>
        <v/>
      </c>
      <c r="AA187" s="6" t="str">
        <f>IF(Table1[[#This Row],[Date of Hospital Discharge]]="","",VLOOKUP(Table1[[#This Row],[Discharge Month]],$AI$9:$AJ$20,2,FALSE))</f>
        <v/>
      </c>
      <c r="AB187" s="6" t="str">
        <f>IF(Table1[[#This Row],[Date of Hospital Discharge]]="","",IF(Table1[[#This Row],[Readmission Bucket]]="Readmission within 7 days",1,0))</f>
        <v/>
      </c>
      <c r="AC187" s="6" t="str">
        <f>IF(Table1[[#This Row],[Date of Hospital Discharge]]="","",IF(Table1[[#This Row],[Readmission Bucket]]="Readmission within 14 days",1,0))</f>
        <v/>
      </c>
      <c r="AD187" s="6" t="str">
        <f>IF(Table1[[#This Row],[Date of Hospital Discharge]]="","",IF(Table1[[#This Row],[Readmission Bucket]]="Readmission within 30 days",1,0))</f>
        <v/>
      </c>
      <c r="AE187" s="6" t="str">
        <f>IF(Table1[[#This Row],[Date of Hospital Discharge]]="","",IF(Table1[[#This Row],[Readmission Bucket]]="Readmission within 60 days",1,0))</f>
        <v/>
      </c>
      <c r="AF187" s="6" t="str">
        <f>IF(Table1[[#This Row],[Date of Hospital Discharge]]="","",IF(Table1[[#This Row],[Readmission Bucket]]="Readmission within 90 days",1,0))</f>
        <v/>
      </c>
      <c r="AG187" s="6" t="str">
        <f>IF(Table1[[#This Row],[Date of Hospital Discharge]]="","",IF(Table1[[#This Row],[Readmission Bucket]]="Readmission Greater than 90 Days",1,0))</f>
        <v/>
      </c>
    </row>
    <row r="188" spans="1:33" x14ac:dyDescent="0.4">
      <c r="A188" s="8">
        <v>180</v>
      </c>
      <c r="F188" s="12"/>
      <c r="H188" s="10"/>
      <c r="I188" s="12"/>
      <c r="M188" s="11"/>
      <c r="N188" s="6" t="str">
        <f>IF(Table1[[#This Row],[Date of Hospital Discharge]]="","",1)</f>
        <v/>
      </c>
      <c r="O188" s="6" t="str">
        <f>IF(Table1[[#This Row],[Date of Hospital Discharge]]="","",IF(Table1[[#This Row],[Unplanned Readmission Date]]="",0,1))</f>
        <v/>
      </c>
      <c r="P188" s="6" t="str">
        <f>IF(Table1[[#This Row],[Readmission]]=1,Table1[[#This Row],[Unplanned Readmission Date]]-Table1[[#This Row],[Date of Hospital Discharge]],"")</f>
        <v/>
      </c>
      <c r="Q188" s="6" t="str">
        <f>IF(P188="","",VLOOKUP(P188,Validation!$F$4:$G$10,2,TRUE))</f>
        <v/>
      </c>
      <c r="R188" s="6" t="str">
        <f>IF(Table1[[#This Row],[Date of Hospital Discharge]]="","",TEXT(Table1[[#This Row],[Date of Hospital Discharge]],"mmmm"))</f>
        <v/>
      </c>
      <c r="S188" s="6" t="str">
        <f>IF(Table1[[#This Row],[Date of Hospital Discharge]]="","",IF(Table1[[#This Row],[Days Between Admissions]]&lt;=7,1,0))</f>
        <v/>
      </c>
      <c r="T188" s="6" t="str">
        <f>IF(Table1[[#This Row],[Date of Hospital Discharge]]="","",IF(Table1[[#This Row],[Days Between Admissions]]&lt;=14,1,0))</f>
        <v/>
      </c>
      <c r="U188" s="6" t="str">
        <f>IF(Table1[[#This Row],[Date of Hospital Discharge]]="","",IF(Table1[[#This Row],[Days Between Admissions]]&lt;=30,1,0))</f>
        <v/>
      </c>
      <c r="V188" s="6" t="str">
        <f>IF(Table1[[#This Row],[Date of Hospital Discharge]]="","",IF(Table1[[#This Row],[Days Between Admissions]]&lt;=60,1,0))</f>
        <v/>
      </c>
      <c r="W188" s="6" t="str">
        <f>IF(Table1[[#This Row],[Date of Hospital Discharge]]="","",IF(Table1[[#This Row],[Days Between Admissions]]&lt;=90,1,0))</f>
        <v/>
      </c>
      <c r="X188" s="6" t="str">
        <f>IF(Table1[[#This Row],[Date of Hospital Discharge]]="","",IF(Table1[[#This Row],[Days Between Admissions]]="",0,IF(Table1[[#This Row],[Days Between Admissions]]&gt;90,1,0)))</f>
        <v/>
      </c>
      <c r="Y188" s="6" t="str">
        <f>IF(Table1[[#This Row],[Date of Hospital Discharge]]="","",SUM(Table1[Discharge]))</f>
        <v/>
      </c>
      <c r="Z188" s="6" t="str">
        <f>IF(Table1[[#This Row],[Date of Hospital Discharge]]="","",SUM(Table1[Readmission]))</f>
        <v/>
      </c>
      <c r="AA188" s="6" t="str">
        <f>IF(Table1[[#This Row],[Date of Hospital Discharge]]="","",VLOOKUP(Table1[[#This Row],[Discharge Month]],$AI$9:$AJ$20,2,FALSE))</f>
        <v/>
      </c>
      <c r="AB188" s="6" t="str">
        <f>IF(Table1[[#This Row],[Date of Hospital Discharge]]="","",IF(Table1[[#This Row],[Readmission Bucket]]="Readmission within 7 days",1,0))</f>
        <v/>
      </c>
      <c r="AC188" s="6" t="str">
        <f>IF(Table1[[#This Row],[Date of Hospital Discharge]]="","",IF(Table1[[#This Row],[Readmission Bucket]]="Readmission within 14 days",1,0))</f>
        <v/>
      </c>
      <c r="AD188" s="6" t="str">
        <f>IF(Table1[[#This Row],[Date of Hospital Discharge]]="","",IF(Table1[[#This Row],[Readmission Bucket]]="Readmission within 30 days",1,0))</f>
        <v/>
      </c>
      <c r="AE188" s="6" t="str">
        <f>IF(Table1[[#This Row],[Date of Hospital Discharge]]="","",IF(Table1[[#This Row],[Readmission Bucket]]="Readmission within 60 days",1,0))</f>
        <v/>
      </c>
      <c r="AF188" s="6" t="str">
        <f>IF(Table1[[#This Row],[Date of Hospital Discharge]]="","",IF(Table1[[#This Row],[Readmission Bucket]]="Readmission within 90 days",1,0))</f>
        <v/>
      </c>
      <c r="AG188" s="6" t="str">
        <f>IF(Table1[[#This Row],[Date of Hospital Discharge]]="","",IF(Table1[[#This Row],[Readmission Bucket]]="Readmission Greater than 90 Days",1,0))</f>
        <v/>
      </c>
    </row>
    <row r="189" spans="1:33" x14ac:dyDescent="0.4">
      <c r="A189" s="8">
        <v>181</v>
      </c>
      <c r="F189" s="12"/>
      <c r="H189" s="10"/>
      <c r="I189" s="12"/>
      <c r="M189" s="11"/>
      <c r="N189" s="6" t="str">
        <f>IF(Table1[[#This Row],[Date of Hospital Discharge]]="","",1)</f>
        <v/>
      </c>
      <c r="O189" s="6" t="str">
        <f>IF(Table1[[#This Row],[Date of Hospital Discharge]]="","",IF(Table1[[#This Row],[Unplanned Readmission Date]]="",0,1))</f>
        <v/>
      </c>
      <c r="P189" s="6" t="str">
        <f>IF(Table1[[#This Row],[Readmission]]=1,Table1[[#This Row],[Unplanned Readmission Date]]-Table1[[#This Row],[Date of Hospital Discharge]],"")</f>
        <v/>
      </c>
      <c r="Q189" s="6" t="str">
        <f>IF(P189="","",VLOOKUP(P189,Validation!$F$4:$G$10,2,TRUE))</f>
        <v/>
      </c>
      <c r="R189" s="6" t="str">
        <f>IF(Table1[[#This Row],[Date of Hospital Discharge]]="","",TEXT(Table1[[#This Row],[Date of Hospital Discharge]],"mmmm"))</f>
        <v/>
      </c>
      <c r="S189" s="6" t="str">
        <f>IF(Table1[[#This Row],[Date of Hospital Discharge]]="","",IF(Table1[[#This Row],[Days Between Admissions]]&lt;=7,1,0))</f>
        <v/>
      </c>
      <c r="T189" s="6" t="str">
        <f>IF(Table1[[#This Row],[Date of Hospital Discharge]]="","",IF(Table1[[#This Row],[Days Between Admissions]]&lt;=14,1,0))</f>
        <v/>
      </c>
      <c r="U189" s="6" t="str">
        <f>IF(Table1[[#This Row],[Date of Hospital Discharge]]="","",IF(Table1[[#This Row],[Days Between Admissions]]&lt;=30,1,0))</f>
        <v/>
      </c>
      <c r="V189" s="6" t="str">
        <f>IF(Table1[[#This Row],[Date of Hospital Discharge]]="","",IF(Table1[[#This Row],[Days Between Admissions]]&lt;=60,1,0))</f>
        <v/>
      </c>
      <c r="W189" s="6" t="str">
        <f>IF(Table1[[#This Row],[Date of Hospital Discharge]]="","",IF(Table1[[#This Row],[Days Between Admissions]]&lt;=90,1,0))</f>
        <v/>
      </c>
      <c r="X189" s="6" t="str">
        <f>IF(Table1[[#This Row],[Date of Hospital Discharge]]="","",IF(Table1[[#This Row],[Days Between Admissions]]="",0,IF(Table1[[#This Row],[Days Between Admissions]]&gt;90,1,0)))</f>
        <v/>
      </c>
      <c r="Y189" s="6" t="str">
        <f>IF(Table1[[#This Row],[Date of Hospital Discharge]]="","",SUM(Table1[Discharge]))</f>
        <v/>
      </c>
      <c r="Z189" s="6" t="str">
        <f>IF(Table1[[#This Row],[Date of Hospital Discharge]]="","",SUM(Table1[Readmission]))</f>
        <v/>
      </c>
      <c r="AA189" s="6" t="str">
        <f>IF(Table1[[#This Row],[Date of Hospital Discharge]]="","",VLOOKUP(Table1[[#This Row],[Discharge Month]],$AI$9:$AJ$20,2,FALSE))</f>
        <v/>
      </c>
      <c r="AB189" s="6" t="str">
        <f>IF(Table1[[#This Row],[Date of Hospital Discharge]]="","",IF(Table1[[#This Row],[Readmission Bucket]]="Readmission within 7 days",1,0))</f>
        <v/>
      </c>
      <c r="AC189" s="6" t="str">
        <f>IF(Table1[[#This Row],[Date of Hospital Discharge]]="","",IF(Table1[[#This Row],[Readmission Bucket]]="Readmission within 14 days",1,0))</f>
        <v/>
      </c>
      <c r="AD189" s="6" t="str">
        <f>IF(Table1[[#This Row],[Date of Hospital Discharge]]="","",IF(Table1[[#This Row],[Readmission Bucket]]="Readmission within 30 days",1,0))</f>
        <v/>
      </c>
      <c r="AE189" s="6" t="str">
        <f>IF(Table1[[#This Row],[Date of Hospital Discharge]]="","",IF(Table1[[#This Row],[Readmission Bucket]]="Readmission within 60 days",1,0))</f>
        <v/>
      </c>
      <c r="AF189" s="6" t="str">
        <f>IF(Table1[[#This Row],[Date of Hospital Discharge]]="","",IF(Table1[[#This Row],[Readmission Bucket]]="Readmission within 90 days",1,0))</f>
        <v/>
      </c>
      <c r="AG189" s="6" t="str">
        <f>IF(Table1[[#This Row],[Date of Hospital Discharge]]="","",IF(Table1[[#This Row],[Readmission Bucket]]="Readmission Greater than 90 Days",1,0))</f>
        <v/>
      </c>
    </row>
    <row r="190" spans="1:33" x14ac:dyDescent="0.4">
      <c r="A190" s="8">
        <v>182</v>
      </c>
      <c r="F190" s="12"/>
      <c r="H190" s="10"/>
      <c r="I190" s="12"/>
      <c r="M190" s="11"/>
      <c r="N190" s="6" t="str">
        <f>IF(Table1[[#This Row],[Date of Hospital Discharge]]="","",1)</f>
        <v/>
      </c>
      <c r="O190" s="6" t="str">
        <f>IF(Table1[[#This Row],[Date of Hospital Discharge]]="","",IF(Table1[[#This Row],[Unplanned Readmission Date]]="",0,1))</f>
        <v/>
      </c>
      <c r="P190" s="6" t="str">
        <f>IF(Table1[[#This Row],[Readmission]]=1,Table1[[#This Row],[Unplanned Readmission Date]]-Table1[[#This Row],[Date of Hospital Discharge]],"")</f>
        <v/>
      </c>
      <c r="Q190" s="6" t="str">
        <f>IF(P190="","",VLOOKUP(P190,Validation!$F$4:$G$10,2,TRUE))</f>
        <v/>
      </c>
      <c r="R190" s="6" t="str">
        <f>IF(Table1[[#This Row],[Date of Hospital Discharge]]="","",TEXT(Table1[[#This Row],[Date of Hospital Discharge]],"mmmm"))</f>
        <v/>
      </c>
      <c r="S190" s="6" t="str">
        <f>IF(Table1[[#This Row],[Date of Hospital Discharge]]="","",IF(Table1[[#This Row],[Days Between Admissions]]&lt;=7,1,0))</f>
        <v/>
      </c>
      <c r="T190" s="6" t="str">
        <f>IF(Table1[[#This Row],[Date of Hospital Discharge]]="","",IF(Table1[[#This Row],[Days Between Admissions]]&lt;=14,1,0))</f>
        <v/>
      </c>
      <c r="U190" s="6" t="str">
        <f>IF(Table1[[#This Row],[Date of Hospital Discharge]]="","",IF(Table1[[#This Row],[Days Between Admissions]]&lt;=30,1,0))</f>
        <v/>
      </c>
      <c r="V190" s="6" t="str">
        <f>IF(Table1[[#This Row],[Date of Hospital Discharge]]="","",IF(Table1[[#This Row],[Days Between Admissions]]&lt;=60,1,0))</f>
        <v/>
      </c>
      <c r="W190" s="6" t="str">
        <f>IF(Table1[[#This Row],[Date of Hospital Discharge]]="","",IF(Table1[[#This Row],[Days Between Admissions]]&lt;=90,1,0))</f>
        <v/>
      </c>
      <c r="X190" s="6" t="str">
        <f>IF(Table1[[#This Row],[Date of Hospital Discharge]]="","",IF(Table1[[#This Row],[Days Between Admissions]]="",0,IF(Table1[[#This Row],[Days Between Admissions]]&gt;90,1,0)))</f>
        <v/>
      </c>
      <c r="Y190" s="6" t="str">
        <f>IF(Table1[[#This Row],[Date of Hospital Discharge]]="","",SUM(Table1[Discharge]))</f>
        <v/>
      </c>
      <c r="Z190" s="6" t="str">
        <f>IF(Table1[[#This Row],[Date of Hospital Discharge]]="","",SUM(Table1[Readmission]))</f>
        <v/>
      </c>
      <c r="AA190" s="6" t="str">
        <f>IF(Table1[[#This Row],[Date of Hospital Discharge]]="","",VLOOKUP(Table1[[#This Row],[Discharge Month]],$AI$9:$AJ$20,2,FALSE))</f>
        <v/>
      </c>
      <c r="AB190" s="6" t="str">
        <f>IF(Table1[[#This Row],[Date of Hospital Discharge]]="","",IF(Table1[[#This Row],[Readmission Bucket]]="Readmission within 7 days",1,0))</f>
        <v/>
      </c>
      <c r="AC190" s="6" t="str">
        <f>IF(Table1[[#This Row],[Date of Hospital Discharge]]="","",IF(Table1[[#This Row],[Readmission Bucket]]="Readmission within 14 days",1,0))</f>
        <v/>
      </c>
      <c r="AD190" s="6" t="str">
        <f>IF(Table1[[#This Row],[Date of Hospital Discharge]]="","",IF(Table1[[#This Row],[Readmission Bucket]]="Readmission within 30 days",1,0))</f>
        <v/>
      </c>
      <c r="AE190" s="6" t="str">
        <f>IF(Table1[[#This Row],[Date of Hospital Discharge]]="","",IF(Table1[[#This Row],[Readmission Bucket]]="Readmission within 60 days",1,0))</f>
        <v/>
      </c>
      <c r="AF190" s="6" t="str">
        <f>IF(Table1[[#This Row],[Date of Hospital Discharge]]="","",IF(Table1[[#This Row],[Readmission Bucket]]="Readmission within 90 days",1,0))</f>
        <v/>
      </c>
      <c r="AG190" s="6" t="str">
        <f>IF(Table1[[#This Row],[Date of Hospital Discharge]]="","",IF(Table1[[#This Row],[Readmission Bucket]]="Readmission Greater than 90 Days",1,0))</f>
        <v/>
      </c>
    </row>
    <row r="191" spans="1:33" x14ac:dyDescent="0.4">
      <c r="A191" s="8">
        <v>183</v>
      </c>
      <c r="F191" s="12"/>
      <c r="H191" s="10"/>
      <c r="I191" s="12"/>
      <c r="M191" s="11"/>
      <c r="N191" s="6" t="str">
        <f>IF(Table1[[#This Row],[Date of Hospital Discharge]]="","",1)</f>
        <v/>
      </c>
      <c r="O191" s="6" t="str">
        <f>IF(Table1[[#This Row],[Date of Hospital Discharge]]="","",IF(Table1[[#This Row],[Unplanned Readmission Date]]="",0,1))</f>
        <v/>
      </c>
      <c r="P191" s="6" t="str">
        <f>IF(Table1[[#This Row],[Readmission]]=1,Table1[[#This Row],[Unplanned Readmission Date]]-Table1[[#This Row],[Date of Hospital Discharge]],"")</f>
        <v/>
      </c>
      <c r="Q191" s="6" t="str">
        <f>IF(P191="","",VLOOKUP(P191,Validation!$F$4:$G$10,2,TRUE))</f>
        <v/>
      </c>
      <c r="R191" s="6" t="str">
        <f>IF(Table1[[#This Row],[Date of Hospital Discharge]]="","",TEXT(Table1[[#This Row],[Date of Hospital Discharge]],"mmmm"))</f>
        <v/>
      </c>
      <c r="S191" s="6" t="str">
        <f>IF(Table1[[#This Row],[Date of Hospital Discharge]]="","",IF(Table1[[#This Row],[Days Between Admissions]]&lt;=7,1,0))</f>
        <v/>
      </c>
      <c r="T191" s="6" t="str">
        <f>IF(Table1[[#This Row],[Date of Hospital Discharge]]="","",IF(Table1[[#This Row],[Days Between Admissions]]&lt;=14,1,0))</f>
        <v/>
      </c>
      <c r="U191" s="6" t="str">
        <f>IF(Table1[[#This Row],[Date of Hospital Discharge]]="","",IF(Table1[[#This Row],[Days Between Admissions]]&lt;=30,1,0))</f>
        <v/>
      </c>
      <c r="V191" s="6" t="str">
        <f>IF(Table1[[#This Row],[Date of Hospital Discharge]]="","",IF(Table1[[#This Row],[Days Between Admissions]]&lt;=60,1,0))</f>
        <v/>
      </c>
      <c r="W191" s="6" t="str">
        <f>IF(Table1[[#This Row],[Date of Hospital Discharge]]="","",IF(Table1[[#This Row],[Days Between Admissions]]&lt;=90,1,0))</f>
        <v/>
      </c>
      <c r="X191" s="6" t="str">
        <f>IF(Table1[[#This Row],[Date of Hospital Discharge]]="","",IF(Table1[[#This Row],[Days Between Admissions]]="",0,IF(Table1[[#This Row],[Days Between Admissions]]&gt;90,1,0)))</f>
        <v/>
      </c>
      <c r="Y191" s="6" t="str">
        <f>IF(Table1[[#This Row],[Date of Hospital Discharge]]="","",SUM(Table1[Discharge]))</f>
        <v/>
      </c>
      <c r="Z191" s="6" t="str">
        <f>IF(Table1[[#This Row],[Date of Hospital Discharge]]="","",SUM(Table1[Readmission]))</f>
        <v/>
      </c>
      <c r="AA191" s="6" t="str">
        <f>IF(Table1[[#This Row],[Date of Hospital Discharge]]="","",VLOOKUP(Table1[[#This Row],[Discharge Month]],$AI$9:$AJ$20,2,FALSE))</f>
        <v/>
      </c>
      <c r="AB191" s="6" t="str">
        <f>IF(Table1[[#This Row],[Date of Hospital Discharge]]="","",IF(Table1[[#This Row],[Readmission Bucket]]="Readmission within 7 days",1,0))</f>
        <v/>
      </c>
      <c r="AC191" s="6" t="str">
        <f>IF(Table1[[#This Row],[Date of Hospital Discharge]]="","",IF(Table1[[#This Row],[Readmission Bucket]]="Readmission within 14 days",1,0))</f>
        <v/>
      </c>
      <c r="AD191" s="6" t="str">
        <f>IF(Table1[[#This Row],[Date of Hospital Discharge]]="","",IF(Table1[[#This Row],[Readmission Bucket]]="Readmission within 30 days",1,0))</f>
        <v/>
      </c>
      <c r="AE191" s="6" t="str">
        <f>IF(Table1[[#This Row],[Date of Hospital Discharge]]="","",IF(Table1[[#This Row],[Readmission Bucket]]="Readmission within 60 days",1,0))</f>
        <v/>
      </c>
      <c r="AF191" s="6" t="str">
        <f>IF(Table1[[#This Row],[Date of Hospital Discharge]]="","",IF(Table1[[#This Row],[Readmission Bucket]]="Readmission within 90 days",1,0))</f>
        <v/>
      </c>
      <c r="AG191" s="6" t="str">
        <f>IF(Table1[[#This Row],[Date of Hospital Discharge]]="","",IF(Table1[[#This Row],[Readmission Bucket]]="Readmission Greater than 90 Days",1,0))</f>
        <v/>
      </c>
    </row>
    <row r="192" spans="1:33" x14ac:dyDescent="0.4">
      <c r="A192" s="8">
        <v>184</v>
      </c>
      <c r="F192" s="12"/>
      <c r="H192" s="10"/>
      <c r="I192" s="12"/>
      <c r="M192" s="11"/>
      <c r="N192" s="6" t="str">
        <f>IF(Table1[[#This Row],[Date of Hospital Discharge]]="","",1)</f>
        <v/>
      </c>
      <c r="O192" s="6" t="str">
        <f>IF(Table1[[#This Row],[Date of Hospital Discharge]]="","",IF(Table1[[#This Row],[Unplanned Readmission Date]]="",0,1))</f>
        <v/>
      </c>
      <c r="P192" s="6" t="str">
        <f>IF(Table1[[#This Row],[Readmission]]=1,Table1[[#This Row],[Unplanned Readmission Date]]-Table1[[#This Row],[Date of Hospital Discharge]],"")</f>
        <v/>
      </c>
      <c r="Q192" s="6" t="str">
        <f>IF(P192="","",VLOOKUP(P192,Validation!$F$4:$G$10,2,TRUE))</f>
        <v/>
      </c>
      <c r="R192" s="6" t="str">
        <f>IF(Table1[[#This Row],[Date of Hospital Discharge]]="","",TEXT(Table1[[#This Row],[Date of Hospital Discharge]],"mmmm"))</f>
        <v/>
      </c>
      <c r="S192" s="6" t="str">
        <f>IF(Table1[[#This Row],[Date of Hospital Discharge]]="","",IF(Table1[[#This Row],[Days Between Admissions]]&lt;=7,1,0))</f>
        <v/>
      </c>
      <c r="T192" s="6" t="str">
        <f>IF(Table1[[#This Row],[Date of Hospital Discharge]]="","",IF(Table1[[#This Row],[Days Between Admissions]]&lt;=14,1,0))</f>
        <v/>
      </c>
      <c r="U192" s="6" t="str">
        <f>IF(Table1[[#This Row],[Date of Hospital Discharge]]="","",IF(Table1[[#This Row],[Days Between Admissions]]&lt;=30,1,0))</f>
        <v/>
      </c>
      <c r="V192" s="6" t="str">
        <f>IF(Table1[[#This Row],[Date of Hospital Discharge]]="","",IF(Table1[[#This Row],[Days Between Admissions]]&lt;=60,1,0))</f>
        <v/>
      </c>
      <c r="W192" s="6" t="str">
        <f>IF(Table1[[#This Row],[Date of Hospital Discharge]]="","",IF(Table1[[#This Row],[Days Between Admissions]]&lt;=90,1,0))</f>
        <v/>
      </c>
      <c r="X192" s="6" t="str">
        <f>IF(Table1[[#This Row],[Date of Hospital Discharge]]="","",IF(Table1[[#This Row],[Days Between Admissions]]="",0,IF(Table1[[#This Row],[Days Between Admissions]]&gt;90,1,0)))</f>
        <v/>
      </c>
      <c r="Y192" s="6" t="str">
        <f>IF(Table1[[#This Row],[Date of Hospital Discharge]]="","",SUM(Table1[Discharge]))</f>
        <v/>
      </c>
      <c r="Z192" s="6" t="str">
        <f>IF(Table1[[#This Row],[Date of Hospital Discharge]]="","",SUM(Table1[Readmission]))</f>
        <v/>
      </c>
      <c r="AA192" s="6" t="str">
        <f>IF(Table1[[#This Row],[Date of Hospital Discharge]]="","",VLOOKUP(Table1[[#This Row],[Discharge Month]],$AI$9:$AJ$20,2,FALSE))</f>
        <v/>
      </c>
      <c r="AB192" s="6" t="str">
        <f>IF(Table1[[#This Row],[Date of Hospital Discharge]]="","",IF(Table1[[#This Row],[Readmission Bucket]]="Readmission within 7 days",1,0))</f>
        <v/>
      </c>
      <c r="AC192" s="6" t="str">
        <f>IF(Table1[[#This Row],[Date of Hospital Discharge]]="","",IF(Table1[[#This Row],[Readmission Bucket]]="Readmission within 14 days",1,0))</f>
        <v/>
      </c>
      <c r="AD192" s="6" t="str">
        <f>IF(Table1[[#This Row],[Date of Hospital Discharge]]="","",IF(Table1[[#This Row],[Readmission Bucket]]="Readmission within 30 days",1,0))</f>
        <v/>
      </c>
      <c r="AE192" s="6" t="str">
        <f>IF(Table1[[#This Row],[Date of Hospital Discharge]]="","",IF(Table1[[#This Row],[Readmission Bucket]]="Readmission within 60 days",1,0))</f>
        <v/>
      </c>
      <c r="AF192" s="6" t="str">
        <f>IF(Table1[[#This Row],[Date of Hospital Discharge]]="","",IF(Table1[[#This Row],[Readmission Bucket]]="Readmission within 90 days",1,0))</f>
        <v/>
      </c>
      <c r="AG192" s="6" t="str">
        <f>IF(Table1[[#This Row],[Date of Hospital Discharge]]="","",IF(Table1[[#This Row],[Readmission Bucket]]="Readmission Greater than 90 Days",1,0))</f>
        <v/>
      </c>
    </row>
    <row r="193" spans="1:33" x14ac:dyDescent="0.4">
      <c r="A193" s="8">
        <v>185</v>
      </c>
      <c r="F193" s="12"/>
      <c r="H193" s="10"/>
      <c r="I193" s="12"/>
      <c r="M193" s="11"/>
      <c r="N193" s="6" t="str">
        <f>IF(Table1[[#This Row],[Date of Hospital Discharge]]="","",1)</f>
        <v/>
      </c>
      <c r="O193" s="6" t="str">
        <f>IF(Table1[[#This Row],[Date of Hospital Discharge]]="","",IF(Table1[[#This Row],[Unplanned Readmission Date]]="",0,1))</f>
        <v/>
      </c>
      <c r="P193" s="6" t="str">
        <f>IF(Table1[[#This Row],[Readmission]]=1,Table1[[#This Row],[Unplanned Readmission Date]]-Table1[[#This Row],[Date of Hospital Discharge]],"")</f>
        <v/>
      </c>
      <c r="Q193" s="6" t="str">
        <f>IF(P193="","",VLOOKUP(P193,Validation!$F$4:$G$10,2,TRUE))</f>
        <v/>
      </c>
      <c r="R193" s="6" t="str">
        <f>IF(Table1[[#This Row],[Date of Hospital Discharge]]="","",TEXT(Table1[[#This Row],[Date of Hospital Discharge]],"mmmm"))</f>
        <v/>
      </c>
      <c r="S193" s="6" t="str">
        <f>IF(Table1[[#This Row],[Date of Hospital Discharge]]="","",IF(Table1[[#This Row],[Days Between Admissions]]&lt;=7,1,0))</f>
        <v/>
      </c>
      <c r="T193" s="6" t="str">
        <f>IF(Table1[[#This Row],[Date of Hospital Discharge]]="","",IF(Table1[[#This Row],[Days Between Admissions]]&lt;=14,1,0))</f>
        <v/>
      </c>
      <c r="U193" s="6" t="str">
        <f>IF(Table1[[#This Row],[Date of Hospital Discharge]]="","",IF(Table1[[#This Row],[Days Between Admissions]]&lt;=30,1,0))</f>
        <v/>
      </c>
      <c r="V193" s="6" t="str">
        <f>IF(Table1[[#This Row],[Date of Hospital Discharge]]="","",IF(Table1[[#This Row],[Days Between Admissions]]&lt;=60,1,0))</f>
        <v/>
      </c>
      <c r="W193" s="6" t="str">
        <f>IF(Table1[[#This Row],[Date of Hospital Discharge]]="","",IF(Table1[[#This Row],[Days Between Admissions]]&lt;=90,1,0))</f>
        <v/>
      </c>
      <c r="X193" s="6" t="str">
        <f>IF(Table1[[#This Row],[Date of Hospital Discharge]]="","",IF(Table1[[#This Row],[Days Between Admissions]]="",0,IF(Table1[[#This Row],[Days Between Admissions]]&gt;90,1,0)))</f>
        <v/>
      </c>
      <c r="Y193" s="6" t="str">
        <f>IF(Table1[[#This Row],[Date of Hospital Discharge]]="","",SUM(Table1[Discharge]))</f>
        <v/>
      </c>
      <c r="Z193" s="6" t="str">
        <f>IF(Table1[[#This Row],[Date of Hospital Discharge]]="","",SUM(Table1[Readmission]))</f>
        <v/>
      </c>
      <c r="AA193" s="6" t="str">
        <f>IF(Table1[[#This Row],[Date of Hospital Discharge]]="","",VLOOKUP(Table1[[#This Row],[Discharge Month]],$AI$9:$AJ$20,2,FALSE))</f>
        <v/>
      </c>
      <c r="AB193" s="6" t="str">
        <f>IF(Table1[[#This Row],[Date of Hospital Discharge]]="","",IF(Table1[[#This Row],[Readmission Bucket]]="Readmission within 7 days",1,0))</f>
        <v/>
      </c>
      <c r="AC193" s="6" t="str">
        <f>IF(Table1[[#This Row],[Date of Hospital Discharge]]="","",IF(Table1[[#This Row],[Readmission Bucket]]="Readmission within 14 days",1,0))</f>
        <v/>
      </c>
      <c r="AD193" s="6" t="str">
        <f>IF(Table1[[#This Row],[Date of Hospital Discharge]]="","",IF(Table1[[#This Row],[Readmission Bucket]]="Readmission within 30 days",1,0))</f>
        <v/>
      </c>
      <c r="AE193" s="6" t="str">
        <f>IF(Table1[[#This Row],[Date of Hospital Discharge]]="","",IF(Table1[[#This Row],[Readmission Bucket]]="Readmission within 60 days",1,0))</f>
        <v/>
      </c>
      <c r="AF193" s="6" t="str">
        <f>IF(Table1[[#This Row],[Date of Hospital Discharge]]="","",IF(Table1[[#This Row],[Readmission Bucket]]="Readmission within 90 days",1,0))</f>
        <v/>
      </c>
      <c r="AG193" s="6" t="str">
        <f>IF(Table1[[#This Row],[Date of Hospital Discharge]]="","",IF(Table1[[#This Row],[Readmission Bucket]]="Readmission Greater than 90 Days",1,0))</f>
        <v/>
      </c>
    </row>
    <row r="194" spans="1:33" x14ac:dyDescent="0.4">
      <c r="A194" s="8">
        <v>186</v>
      </c>
      <c r="F194" s="12"/>
      <c r="H194" s="10"/>
      <c r="I194" s="12"/>
      <c r="M194" s="11"/>
      <c r="N194" s="6" t="str">
        <f>IF(Table1[[#This Row],[Date of Hospital Discharge]]="","",1)</f>
        <v/>
      </c>
      <c r="O194" s="6" t="str">
        <f>IF(Table1[[#This Row],[Date of Hospital Discharge]]="","",IF(Table1[[#This Row],[Unplanned Readmission Date]]="",0,1))</f>
        <v/>
      </c>
      <c r="P194" s="6" t="str">
        <f>IF(Table1[[#This Row],[Readmission]]=1,Table1[[#This Row],[Unplanned Readmission Date]]-Table1[[#This Row],[Date of Hospital Discharge]],"")</f>
        <v/>
      </c>
      <c r="Q194" s="6" t="str">
        <f>IF(P194="","",VLOOKUP(P194,Validation!$F$4:$G$10,2,TRUE))</f>
        <v/>
      </c>
      <c r="R194" s="6" t="str">
        <f>IF(Table1[[#This Row],[Date of Hospital Discharge]]="","",TEXT(Table1[[#This Row],[Date of Hospital Discharge]],"mmmm"))</f>
        <v/>
      </c>
      <c r="S194" s="6" t="str">
        <f>IF(Table1[[#This Row],[Date of Hospital Discharge]]="","",IF(Table1[[#This Row],[Days Between Admissions]]&lt;=7,1,0))</f>
        <v/>
      </c>
      <c r="T194" s="6" t="str">
        <f>IF(Table1[[#This Row],[Date of Hospital Discharge]]="","",IF(Table1[[#This Row],[Days Between Admissions]]&lt;=14,1,0))</f>
        <v/>
      </c>
      <c r="U194" s="6" t="str">
        <f>IF(Table1[[#This Row],[Date of Hospital Discharge]]="","",IF(Table1[[#This Row],[Days Between Admissions]]&lt;=30,1,0))</f>
        <v/>
      </c>
      <c r="V194" s="6" t="str">
        <f>IF(Table1[[#This Row],[Date of Hospital Discharge]]="","",IF(Table1[[#This Row],[Days Between Admissions]]&lt;=60,1,0))</f>
        <v/>
      </c>
      <c r="W194" s="6" t="str">
        <f>IF(Table1[[#This Row],[Date of Hospital Discharge]]="","",IF(Table1[[#This Row],[Days Between Admissions]]&lt;=90,1,0))</f>
        <v/>
      </c>
      <c r="X194" s="6" t="str">
        <f>IF(Table1[[#This Row],[Date of Hospital Discharge]]="","",IF(Table1[[#This Row],[Days Between Admissions]]="",0,IF(Table1[[#This Row],[Days Between Admissions]]&gt;90,1,0)))</f>
        <v/>
      </c>
      <c r="Y194" s="6" t="str">
        <f>IF(Table1[[#This Row],[Date of Hospital Discharge]]="","",SUM(Table1[Discharge]))</f>
        <v/>
      </c>
      <c r="Z194" s="6" t="str">
        <f>IF(Table1[[#This Row],[Date of Hospital Discharge]]="","",SUM(Table1[Readmission]))</f>
        <v/>
      </c>
      <c r="AA194" s="6" t="str">
        <f>IF(Table1[[#This Row],[Date of Hospital Discharge]]="","",VLOOKUP(Table1[[#This Row],[Discharge Month]],$AI$9:$AJ$20,2,FALSE))</f>
        <v/>
      </c>
      <c r="AB194" s="6" t="str">
        <f>IF(Table1[[#This Row],[Date of Hospital Discharge]]="","",IF(Table1[[#This Row],[Readmission Bucket]]="Readmission within 7 days",1,0))</f>
        <v/>
      </c>
      <c r="AC194" s="6" t="str">
        <f>IF(Table1[[#This Row],[Date of Hospital Discharge]]="","",IF(Table1[[#This Row],[Readmission Bucket]]="Readmission within 14 days",1,0))</f>
        <v/>
      </c>
      <c r="AD194" s="6" t="str">
        <f>IF(Table1[[#This Row],[Date of Hospital Discharge]]="","",IF(Table1[[#This Row],[Readmission Bucket]]="Readmission within 30 days",1,0))</f>
        <v/>
      </c>
      <c r="AE194" s="6" t="str">
        <f>IF(Table1[[#This Row],[Date of Hospital Discharge]]="","",IF(Table1[[#This Row],[Readmission Bucket]]="Readmission within 60 days",1,0))</f>
        <v/>
      </c>
      <c r="AF194" s="6" t="str">
        <f>IF(Table1[[#This Row],[Date of Hospital Discharge]]="","",IF(Table1[[#This Row],[Readmission Bucket]]="Readmission within 90 days",1,0))</f>
        <v/>
      </c>
      <c r="AG194" s="6" t="str">
        <f>IF(Table1[[#This Row],[Date of Hospital Discharge]]="","",IF(Table1[[#This Row],[Readmission Bucket]]="Readmission Greater than 90 Days",1,0))</f>
        <v/>
      </c>
    </row>
    <row r="195" spans="1:33" x14ac:dyDescent="0.4">
      <c r="A195" s="8">
        <v>187</v>
      </c>
      <c r="F195" s="12"/>
      <c r="H195" s="10"/>
      <c r="I195" s="12"/>
      <c r="M195" s="11"/>
      <c r="N195" s="6" t="str">
        <f>IF(Table1[[#This Row],[Date of Hospital Discharge]]="","",1)</f>
        <v/>
      </c>
      <c r="O195" s="6" t="str">
        <f>IF(Table1[[#This Row],[Date of Hospital Discharge]]="","",IF(Table1[[#This Row],[Unplanned Readmission Date]]="",0,1))</f>
        <v/>
      </c>
      <c r="P195" s="6" t="str">
        <f>IF(Table1[[#This Row],[Readmission]]=1,Table1[[#This Row],[Unplanned Readmission Date]]-Table1[[#This Row],[Date of Hospital Discharge]],"")</f>
        <v/>
      </c>
      <c r="Q195" s="6" t="str">
        <f>IF(P195="","",VLOOKUP(P195,Validation!$F$4:$G$10,2,TRUE))</f>
        <v/>
      </c>
      <c r="R195" s="6" t="str">
        <f>IF(Table1[[#This Row],[Date of Hospital Discharge]]="","",TEXT(Table1[[#This Row],[Date of Hospital Discharge]],"mmmm"))</f>
        <v/>
      </c>
      <c r="S195" s="6" t="str">
        <f>IF(Table1[[#This Row],[Date of Hospital Discharge]]="","",IF(Table1[[#This Row],[Days Between Admissions]]&lt;=7,1,0))</f>
        <v/>
      </c>
      <c r="T195" s="6" t="str">
        <f>IF(Table1[[#This Row],[Date of Hospital Discharge]]="","",IF(Table1[[#This Row],[Days Between Admissions]]&lt;=14,1,0))</f>
        <v/>
      </c>
      <c r="U195" s="6" t="str">
        <f>IF(Table1[[#This Row],[Date of Hospital Discharge]]="","",IF(Table1[[#This Row],[Days Between Admissions]]&lt;=30,1,0))</f>
        <v/>
      </c>
      <c r="V195" s="6" t="str">
        <f>IF(Table1[[#This Row],[Date of Hospital Discharge]]="","",IF(Table1[[#This Row],[Days Between Admissions]]&lt;=60,1,0))</f>
        <v/>
      </c>
      <c r="W195" s="6" t="str">
        <f>IF(Table1[[#This Row],[Date of Hospital Discharge]]="","",IF(Table1[[#This Row],[Days Between Admissions]]&lt;=90,1,0))</f>
        <v/>
      </c>
      <c r="X195" s="6" t="str">
        <f>IF(Table1[[#This Row],[Date of Hospital Discharge]]="","",IF(Table1[[#This Row],[Days Between Admissions]]="",0,IF(Table1[[#This Row],[Days Between Admissions]]&gt;90,1,0)))</f>
        <v/>
      </c>
      <c r="Y195" s="6" t="str">
        <f>IF(Table1[[#This Row],[Date of Hospital Discharge]]="","",SUM(Table1[Discharge]))</f>
        <v/>
      </c>
      <c r="Z195" s="6" t="str">
        <f>IF(Table1[[#This Row],[Date of Hospital Discharge]]="","",SUM(Table1[Readmission]))</f>
        <v/>
      </c>
      <c r="AA195" s="6" t="str">
        <f>IF(Table1[[#This Row],[Date of Hospital Discharge]]="","",VLOOKUP(Table1[[#This Row],[Discharge Month]],$AI$9:$AJ$20,2,FALSE))</f>
        <v/>
      </c>
      <c r="AB195" s="6" t="str">
        <f>IF(Table1[[#This Row],[Date of Hospital Discharge]]="","",IF(Table1[[#This Row],[Readmission Bucket]]="Readmission within 7 days",1,0))</f>
        <v/>
      </c>
      <c r="AC195" s="6" t="str">
        <f>IF(Table1[[#This Row],[Date of Hospital Discharge]]="","",IF(Table1[[#This Row],[Readmission Bucket]]="Readmission within 14 days",1,0))</f>
        <v/>
      </c>
      <c r="AD195" s="6" t="str">
        <f>IF(Table1[[#This Row],[Date of Hospital Discharge]]="","",IF(Table1[[#This Row],[Readmission Bucket]]="Readmission within 30 days",1,0))</f>
        <v/>
      </c>
      <c r="AE195" s="6" t="str">
        <f>IF(Table1[[#This Row],[Date of Hospital Discharge]]="","",IF(Table1[[#This Row],[Readmission Bucket]]="Readmission within 60 days",1,0))</f>
        <v/>
      </c>
      <c r="AF195" s="6" t="str">
        <f>IF(Table1[[#This Row],[Date of Hospital Discharge]]="","",IF(Table1[[#This Row],[Readmission Bucket]]="Readmission within 90 days",1,0))</f>
        <v/>
      </c>
      <c r="AG195" s="6" t="str">
        <f>IF(Table1[[#This Row],[Date of Hospital Discharge]]="","",IF(Table1[[#This Row],[Readmission Bucket]]="Readmission Greater than 90 Days",1,0))</f>
        <v/>
      </c>
    </row>
    <row r="196" spans="1:33" x14ac:dyDescent="0.4">
      <c r="A196" s="8">
        <v>188</v>
      </c>
      <c r="F196" s="12"/>
      <c r="H196" s="10"/>
      <c r="I196" s="12"/>
      <c r="M196" s="11"/>
      <c r="N196" s="6" t="str">
        <f>IF(Table1[[#This Row],[Date of Hospital Discharge]]="","",1)</f>
        <v/>
      </c>
      <c r="O196" s="6" t="str">
        <f>IF(Table1[[#This Row],[Date of Hospital Discharge]]="","",IF(Table1[[#This Row],[Unplanned Readmission Date]]="",0,1))</f>
        <v/>
      </c>
      <c r="P196" s="6" t="str">
        <f>IF(Table1[[#This Row],[Readmission]]=1,Table1[[#This Row],[Unplanned Readmission Date]]-Table1[[#This Row],[Date of Hospital Discharge]],"")</f>
        <v/>
      </c>
      <c r="Q196" s="6" t="str">
        <f>IF(P196="","",VLOOKUP(P196,Validation!$F$4:$G$10,2,TRUE))</f>
        <v/>
      </c>
      <c r="R196" s="6" t="str">
        <f>IF(Table1[[#This Row],[Date of Hospital Discharge]]="","",TEXT(Table1[[#This Row],[Date of Hospital Discharge]],"mmmm"))</f>
        <v/>
      </c>
      <c r="S196" s="6" t="str">
        <f>IF(Table1[[#This Row],[Date of Hospital Discharge]]="","",IF(Table1[[#This Row],[Days Between Admissions]]&lt;=7,1,0))</f>
        <v/>
      </c>
      <c r="T196" s="6" t="str">
        <f>IF(Table1[[#This Row],[Date of Hospital Discharge]]="","",IF(Table1[[#This Row],[Days Between Admissions]]&lt;=14,1,0))</f>
        <v/>
      </c>
      <c r="U196" s="6" t="str">
        <f>IF(Table1[[#This Row],[Date of Hospital Discharge]]="","",IF(Table1[[#This Row],[Days Between Admissions]]&lt;=30,1,0))</f>
        <v/>
      </c>
      <c r="V196" s="6" t="str">
        <f>IF(Table1[[#This Row],[Date of Hospital Discharge]]="","",IF(Table1[[#This Row],[Days Between Admissions]]&lt;=60,1,0))</f>
        <v/>
      </c>
      <c r="W196" s="6" t="str">
        <f>IF(Table1[[#This Row],[Date of Hospital Discharge]]="","",IF(Table1[[#This Row],[Days Between Admissions]]&lt;=90,1,0))</f>
        <v/>
      </c>
      <c r="X196" s="6" t="str">
        <f>IF(Table1[[#This Row],[Date of Hospital Discharge]]="","",IF(Table1[[#This Row],[Days Between Admissions]]="",0,IF(Table1[[#This Row],[Days Between Admissions]]&gt;90,1,0)))</f>
        <v/>
      </c>
      <c r="Y196" s="6" t="str">
        <f>IF(Table1[[#This Row],[Date of Hospital Discharge]]="","",SUM(Table1[Discharge]))</f>
        <v/>
      </c>
      <c r="Z196" s="6" t="str">
        <f>IF(Table1[[#This Row],[Date of Hospital Discharge]]="","",SUM(Table1[Readmission]))</f>
        <v/>
      </c>
      <c r="AA196" s="6" t="str">
        <f>IF(Table1[[#This Row],[Date of Hospital Discharge]]="","",VLOOKUP(Table1[[#This Row],[Discharge Month]],$AI$9:$AJ$20,2,FALSE))</f>
        <v/>
      </c>
      <c r="AB196" s="6" t="str">
        <f>IF(Table1[[#This Row],[Date of Hospital Discharge]]="","",IF(Table1[[#This Row],[Readmission Bucket]]="Readmission within 7 days",1,0))</f>
        <v/>
      </c>
      <c r="AC196" s="6" t="str">
        <f>IF(Table1[[#This Row],[Date of Hospital Discharge]]="","",IF(Table1[[#This Row],[Readmission Bucket]]="Readmission within 14 days",1,0))</f>
        <v/>
      </c>
      <c r="AD196" s="6" t="str">
        <f>IF(Table1[[#This Row],[Date of Hospital Discharge]]="","",IF(Table1[[#This Row],[Readmission Bucket]]="Readmission within 30 days",1,0))</f>
        <v/>
      </c>
      <c r="AE196" s="6" t="str">
        <f>IF(Table1[[#This Row],[Date of Hospital Discharge]]="","",IF(Table1[[#This Row],[Readmission Bucket]]="Readmission within 60 days",1,0))</f>
        <v/>
      </c>
      <c r="AF196" s="6" t="str">
        <f>IF(Table1[[#This Row],[Date of Hospital Discharge]]="","",IF(Table1[[#This Row],[Readmission Bucket]]="Readmission within 90 days",1,0))</f>
        <v/>
      </c>
      <c r="AG196" s="6" t="str">
        <f>IF(Table1[[#This Row],[Date of Hospital Discharge]]="","",IF(Table1[[#This Row],[Readmission Bucket]]="Readmission Greater than 90 Days",1,0))</f>
        <v/>
      </c>
    </row>
    <row r="197" spans="1:33" x14ac:dyDescent="0.4">
      <c r="A197" s="8">
        <v>189</v>
      </c>
      <c r="F197" s="12"/>
      <c r="H197" s="10"/>
      <c r="I197" s="12"/>
      <c r="M197" s="11"/>
      <c r="N197" s="6" t="str">
        <f>IF(Table1[[#This Row],[Date of Hospital Discharge]]="","",1)</f>
        <v/>
      </c>
      <c r="O197" s="6" t="str">
        <f>IF(Table1[[#This Row],[Date of Hospital Discharge]]="","",IF(Table1[[#This Row],[Unplanned Readmission Date]]="",0,1))</f>
        <v/>
      </c>
      <c r="P197" s="6" t="str">
        <f>IF(Table1[[#This Row],[Readmission]]=1,Table1[[#This Row],[Unplanned Readmission Date]]-Table1[[#This Row],[Date of Hospital Discharge]],"")</f>
        <v/>
      </c>
      <c r="Q197" s="6" t="str">
        <f>IF(P197="","",VLOOKUP(P197,Validation!$F$4:$G$10,2,TRUE))</f>
        <v/>
      </c>
      <c r="R197" s="6" t="str">
        <f>IF(Table1[[#This Row],[Date of Hospital Discharge]]="","",TEXT(Table1[[#This Row],[Date of Hospital Discharge]],"mmmm"))</f>
        <v/>
      </c>
      <c r="S197" s="6" t="str">
        <f>IF(Table1[[#This Row],[Date of Hospital Discharge]]="","",IF(Table1[[#This Row],[Days Between Admissions]]&lt;=7,1,0))</f>
        <v/>
      </c>
      <c r="T197" s="6" t="str">
        <f>IF(Table1[[#This Row],[Date of Hospital Discharge]]="","",IF(Table1[[#This Row],[Days Between Admissions]]&lt;=14,1,0))</f>
        <v/>
      </c>
      <c r="U197" s="6" t="str">
        <f>IF(Table1[[#This Row],[Date of Hospital Discharge]]="","",IF(Table1[[#This Row],[Days Between Admissions]]&lt;=30,1,0))</f>
        <v/>
      </c>
      <c r="V197" s="6" t="str">
        <f>IF(Table1[[#This Row],[Date of Hospital Discharge]]="","",IF(Table1[[#This Row],[Days Between Admissions]]&lt;=60,1,0))</f>
        <v/>
      </c>
      <c r="W197" s="6" t="str">
        <f>IF(Table1[[#This Row],[Date of Hospital Discharge]]="","",IF(Table1[[#This Row],[Days Between Admissions]]&lt;=90,1,0))</f>
        <v/>
      </c>
      <c r="X197" s="6" t="str">
        <f>IF(Table1[[#This Row],[Date of Hospital Discharge]]="","",IF(Table1[[#This Row],[Days Between Admissions]]="",0,IF(Table1[[#This Row],[Days Between Admissions]]&gt;90,1,0)))</f>
        <v/>
      </c>
      <c r="Y197" s="6" t="str">
        <f>IF(Table1[[#This Row],[Date of Hospital Discharge]]="","",SUM(Table1[Discharge]))</f>
        <v/>
      </c>
      <c r="Z197" s="6" t="str">
        <f>IF(Table1[[#This Row],[Date of Hospital Discharge]]="","",SUM(Table1[Readmission]))</f>
        <v/>
      </c>
      <c r="AA197" s="6" t="str">
        <f>IF(Table1[[#This Row],[Date of Hospital Discharge]]="","",VLOOKUP(Table1[[#This Row],[Discharge Month]],$AI$9:$AJ$20,2,FALSE))</f>
        <v/>
      </c>
      <c r="AB197" s="6" t="str">
        <f>IF(Table1[[#This Row],[Date of Hospital Discharge]]="","",IF(Table1[[#This Row],[Readmission Bucket]]="Readmission within 7 days",1,0))</f>
        <v/>
      </c>
      <c r="AC197" s="6" t="str">
        <f>IF(Table1[[#This Row],[Date of Hospital Discharge]]="","",IF(Table1[[#This Row],[Readmission Bucket]]="Readmission within 14 days",1,0))</f>
        <v/>
      </c>
      <c r="AD197" s="6" t="str">
        <f>IF(Table1[[#This Row],[Date of Hospital Discharge]]="","",IF(Table1[[#This Row],[Readmission Bucket]]="Readmission within 30 days",1,0))</f>
        <v/>
      </c>
      <c r="AE197" s="6" t="str">
        <f>IF(Table1[[#This Row],[Date of Hospital Discharge]]="","",IF(Table1[[#This Row],[Readmission Bucket]]="Readmission within 60 days",1,0))</f>
        <v/>
      </c>
      <c r="AF197" s="6" t="str">
        <f>IF(Table1[[#This Row],[Date of Hospital Discharge]]="","",IF(Table1[[#This Row],[Readmission Bucket]]="Readmission within 90 days",1,0))</f>
        <v/>
      </c>
      <c r="AG197" s="6" t="str">
        <f>IF(Table1[[#This Row],[Date of Hospital Discharge]]="","",IF(Table1[[#This Row],[Readmission Bucket]]="Readmission Greater than 90 Days",1,0))</f>
        <v/>
      </c>
    </row>
    <row r="198" spans="1:33" x14ac:dyDescent="0.4">
      <c r="A198" s="8">
        <v>190</v>
      </c>
      <c r="F198" s="12"/>
      <c r="H198" s="10"/>
      <c r="I198" s="12"/>
      <c r="M198" s="11"/>
      <c r="N198" s="6" t="str">
        <f>IF(Table1[[#This Row],[Date of Hospital Discharge]]="","",1)</f>
        <v/>
      </c>
      <c r="O198" s="6" t="str">
        <f>IF(Table1[[#This Row],[Date of Hospital Discharge]]="","",IF(Table1[[#This Row],[Unplanned Readmission Date]]="",0,1))</f>
        <v/>
      </c>
      <c r="P198" s="6" t="str">
        <f>IF(Table1[[#This Row],[Readmission]]=1,Table1[[#This Row],[Unplanned Readmission Date]]-Table1[[#This Row],[Date of Hospital Discharge]],"")</f>
        <v/>
      </c>
      <c r="Q198" s="6" t="str">
        <f>IF(P198="","",VLOOKUP(P198,Validation!$F$4:$G$10,2,TRUE))</f>
        <v/>
      </c>
      <c r="R198" s="6" t="str">
        <f>IF(Table1[[#This Row],[Date of Hospital Discharge]]="","",TEXT(Table1[[#This Row],[Date of Hospital Discharge]],"mmmm"))</f>
        <v/>
      </c>
      <c r="S198" s="6" t="str">
        <f>IF(Table1[[#This Row],[Date of Hospital Discharge]]="","",IF(Table1[[#This Row],[Days Between Admissions]]&lt;=7,1,0))</f>
        <v/>
      </c>
      <c r="T198" s="6" t="str">
        <f>IF(Table1[[#This Row],[Date of Hospital Discharge]]="","",IF(Table1[[#This Row],[Days Between Admissions]]&lt;=14,1,0))</f>
        <v/>
      </c>
      <c r="U198" s="6" t="str">
        <f>IF(Table1[[#This Row],[Date of Hospital Discharge]]="","",IF(Table1[[#This Row],[Days Between Admissions]]&lt;=30,1,0))</f>
        <v/>
      </c>
      <c r="V198" s="6" t="str">
        <f>IF(Table1[[#This Row],[Date of Hospital Discharge]]="","",IF(Table1[[#This Row],[Days Between Admissions]]&lt;=60,1,0))</f>
        <v/>
      </c>
      <c r="W198" s="6" t="str">
        <f>IF(Table1[[#This Row],[Date of Hospital Discharge]]="","",IF(Table1[[#This Row],[Days Between Admissions]]&lt;=90,1,0))</f>
        <v/>
      </c>
      <c r="X198" s="6" t="str">
        <f>IF(Table1[[#This Row],[Date of Hospital Discharge]]="","",IF(Table1[[#This Row],[Days Between Admissions]]="",0,IF(Table1[[#This Row],[Days Between Admissions]]&gt;90,1,0)))</f>
        <v/>
      </c>
      <c r="Y198" s="6" t="str">
        <f>IF(Table1[[#This Row],[Date of Hospital Discharge]]="","",SUM(Table1[Discharge]))</f>
        <v/>
      </c>
      <c r="Z198" s="6" t="str">
        <f>IF(Table1[[#This Row],[Date of Hospital Discharge]]="","",SUM(Table1[Readmission]))</f>
        <v/>
      </c>
      <c r="AA198" s="6" t="str">
        <f>IF(Table1[[#This Row],[Date of Hospital Discharge]]="","",VLOOKUP(Table1[[#This Row],[Discharge Month]],$AI$9:$AJ$20,2,FALSE))</f>
        <v/>
      </c>
      <c r="AB198" s="6" t="str">
        <f>IF(Table1[[#This Row],[Date of Hospital Discharge]]="","",IF(Table1[[#This Row],[Readmission Bucket]]="Readmission within 7 days",1,0))</f>
        <v/>
      </c>
      <c r="AC198" s="6" t="str">
        <f>IF(Table1[[#This Row],[Date of Hospital Discharge]]="","",IF(Table1[[#This Row],[Readmission Bucket]]="Readmission within 14 days",1,0))</f>
        <v/>
      </c>
      <c r="AD198" s="6" t="str">
        <f>IF(Table1[[#This Row],[Date of Hospital Discharge]]="","",IF(Table1[[#This Row],[Readmission Bucket]]="Readmission within 30 days",1,0))</f>
        <v/>
      </c>
      <c r="AE198" s="6" t="str">
        <f>IF(Table1[[#This Row],[Date of Hospital Discharge]]="","",IF(Table1[[#This Row],[Readmission Bucket]]="Readmission within 60 days",1,0))</f>
        <v/>
      </c>
      <c r="AF198" s="6" t="str">
        <f>IF(Table1[[#This Row],[Date of Hospital Discharge]]="","",IF(Table1[[#This Row],[Readmission Bucket]]="Readmission within 90 days",1,0))</f>
        <v/>
      </c>
      <c r="AG198" s="6" t="str">
        <f>IF(Table1[[#This Row],[Date of Hospital Discharge]]="","",IF(Table1[[#This Row],[Readmission Bucket]]="Readmission Greater than 90 Days",1,0))</f>
        <v/>
      </c>
    </row>
    <row r="199" spans="1:33" x14ac:dyDescent="0.4">
      <c r="A199" s="8">
        <v>191</v>
      </c>
      <c r="F199" s="12"/>
      <c r="H199" s="10"/>
      <c r="I199" s="12"/>
      <c r="M199" s="11"/>
      <c r="N199" s="6" t="str">
        <f>IF(Table1[[#This Row],[Date of Hospital Discharge]]="","",1)</f>
        <v/>
      </c>
      <c r="O199" s="6" t="str">
        <f>IF(Table1[[#This Row],[Date of Hospital Discharge]]="","",IF(Table1[[#This Row],[Unplanned Readmission Date]]="",0,1))</f>
        <v/>
      </c>
      <c r="P199" s="6" t="str">
        <f>IF(Table1[[#This Row],[Readmission]]=1,Table1[[#This Row],[Unplanned Readmission Date]]-Table1[[#This Row],[Date of Hospital Discharge]],"")</f>
        <v/>
      </c>
      <c r="Q199" s="6" t="str">
        <f>IF(P199="","",VLOOKUP(P199,Validation!$F$4:$G$10,2,TRUE))</f>
        <v/>
      </c>
      <c r="R199" s="6" t="str">
        <f>IF(Table1[[#This Row],[Date of Hospital Discharge]]="","",TEXT(Table1[[#This Row],[Date of Hospital Discharge]],"mmmm"))</f>
        <v/>
      </c>
      <c r="S199" s="6" t="str">
        <f>IF(Table1[[#This Row],[Date of Hospital Discharge]]="","",IF(Table1[[#This Row],[Days Between Admissions]]&lt;=7,1,0))</f>
        <v/>
      </c>
      <c r="T199" s="6" t="str">
        <f>IF(Table1[[#This Row],[Date of Hospital Discharge]]="","",IF(Table1[[#This Row],[Days Between Admissions]]&lt;=14,1,0))</f>
        <v/>
      </c>
      <c r="U199" s="6" t="str">
        <f>IF(Table1[[#This Row],[Date of Hospital Discharge]]="","",IF(Table1[[#This Row],[Days Between Admissions]]&lt;=30,1,0))</f>
        <v/>
      </c>
      <c r="V199" s="6" t="str">
        <f>IF(Table1[[#This Row],[Date of Hospital Discharge]]="","",IF(Table1[[#This Row],[Days Between Admissions]]&lt;=60,1,0))</f>
        <v/>
      </c>
      <c r="W199" s="6" t="str">
        <f>IF(Table1[[#This Row],[Date of Hospital Discharge]]="","",IF(Table1[[#This Row],[Days Between Admissions]]&lt;=90,1,0))</f>
        <v/>
      </c>
      <c r="X199" s="6" t="str">
        <f>IF(Table1[[#This Row],[Date of Hospital Discharge]]="","",IF(Table1[[#This Row],[Days Between Admissions]]="",0,IF(Table1[[#This Row],[Days Between Admissions]]&gt;90,1,0)))</f>
        <v/>
      </c>
      <c r="Y199" s="6" t="str">
        <f>IF(Table1[[#This Row],[Date of Hospital Discharge]]="","",SUM(Table1[Discharge]))</f>
        <v/>
      </c>
      <c r="Z199" s="6" t="str">
        <f>IF(Table1[[#This Row],[Date of Hospital Discharge]]="","",SUM(Table1[Readmission]))</f>
        <v/>
      </c>
      <c r="AA199" s="6" t="str">
        <f>IF(Table1[[#This Row],[Date of Hospital Discharge]]="","",VLOOKUP(Table1[[#This Row],[Discharge Month]],$AI$9:$AJ$20,2,FALSE))</f>
        <v/>
      </c>
      <c r="AB199" s="6" t="str">
        <f>IF(Table1[[#This Row],[Date of Hospital Discharge]]="","",IF(Table1[[#This Row],[Readmission Bucket]]="Readmission within 7 days",1,0))</f>
        <v/>
      </c>
      <c r="AC199" s="6" t="str">
        <f>IF(Table1[[#This Row],[Date of Hospital Discharge]]="","",IF(Table1[[#This Row],[Readmission Bucket]]="Readmission within 14 days",1,0))</f>
        <v/>
      </c>
      <c r="AD199" s="6" t="str">
        <f>IF(Table1[[#This Row],[Date of Hospital Discharge]]="","",IF(Table1[[#This Row],[Readmission Bucket]]="Readmission within 30 days",1,0))</f>
        <v/>
      </c>
      <c r="AE199" s="6" t="str">
        <f>IF(Table1[[#This Row],[Date of Hospital Discharge]]="","",IF(Table1[[#This Row],[Readmission Bucket]]="Readmission within 60 days",1,0))</f>
        <v/>
      </c>
      <c r="AF199" s="6" t="str">
        <f>IF(Table1[[#This Row],[Date of Hospital Discharge]]="","",IF(Table1[[#This Row],[Readmission Bucket]]="Readmission within 90 days",1,0))</f>
        <v/>
      </c>
      <c r="AG199" s="6" t="str">
        <f>IF(Table1[[#This Row],[Date of Hospital Discharge]]="","",IF(Table1[[#This Row],[Readmission Bucket]]="Readmission Greater than 90 Days",1,0))</f>
        <v/>
      </c>
    </row>
    <row r="200" spans="1:33" x14ac:dyDescent="0.4">
      <c r="A200" s="8">
        <v>192</v>
      </c>
      <c r="F200" s="12"/>
      <c r="H200" s="10"/>
      <c r="I200" s="12"/>
      <c r="M200" s="11"/>
      <c r="N200" s="6" t="str">
        <f>IF(Table1[[#This Row],[Date of Hospital Discharge]]="","",1)</f>
        <v/>
      </c>
      <c r="O200" s="6" t="str">
        <f>IF(Table1[[#This Row],[Date of Hospital Discharge]]="","",IF(Table1[[#This Row],[Unplanned Readmission Date]]="",0,1))</f>
        <v/>
      </c>
      <c r="P200" s="6" t="str">
        <f>IF(Table1[[#This Row],[Readmission]]=1,Table1[[#This Row],[Unplanned Readmission Date]]-Table1[[#This Row],[Date of Hospital Discharge]],"")</f>
        <v/>
      </c>
      <c r="Q200" s="6" t="str">
        <f>IF(P200="","",VLOOKUP(P200,Validation!$F$4:$G$10,2,TRUE))</f>
        <v/>
      </c>
      <c r="R200" s="6" t="str">
        <f>IF(Table1[[#This Row],[Date of Hospital Discharge]]="","",TEXT(Table1[[#This Row],[Date of Hospital Discharge]],"mmmm"))</f>
        <v/>
      </c>
      <c r="S200" s="6" t="str">
        <f>IF(Table1[[#This Row],[Date of Hospital Discharge]]="","",IF(Table1[[#This Row],[Days Between Admissions]]&lt;=7,1,0))</f>
        <v/>
      </c>
      <c r="T200" s="6" t="str">
        <f>IF(Table1[[#This Row],[Date of Hospital Discharge]]="","",IF(Table1[[#This Row],[Days Between Admissions]]&lt;=14,1,0))</f>
        <v/>
      </c>
      <c r="U200" s="6" t="str">
        <f>IF(Table1[[#This Row],[Date of Hospital Discharge]]="","",IF(Table1[[#This Row],[Days Between Admissions]]&lt;=30,1,0))</f>
        <v/>
      </c>
      <c r="V200" s="6" t="str">
        <f>IF(Table1[[#This Row],[Date of Hospital Discharge]]="","",IF(Table1[[#This Row],[Days Between Admissions]]&lt;=60,1,0))</f>
        <v/>
      </c>
      <c r="W200" s="6" t="str">
        <f>IF(Table1[[#This Row],[Date of Hospital Discharge]]="","",IF(Table1[[#This Row],[Days Between Admissions]]&lt;=90,1,0))</f>
        <v/>
      </c>
      <c r="X200" s="6" t="str">
        <f>IF(Table1[[#This Row],[Date of Hospital Discharge]]="","",IF(Table1[[#This Row],[Days Between Admissions]]="",0,IF(Table1[[#This Row],[Days Between Admissions]]&gt;90,1,0)))</f>
        <v/>
      </c>
      <c r="Y200" s="6" t="str">
        <f>IF(Table1[[#This Row],[Date of Hospital Discharge]]="","",SUM(Table1[Discharge]))</f>
        <v/>
      </c>
      <c r="Z200" s="6" t="str">
        <f>IF(Table1[[#This Row],[Date of Hospital Discharge]]="","",SUM(Table1[Readmission]))</f>
        <v/>
      </c>
      <c r="AA200" s="6" t="str">
        <f>IF(Table1[[#This Row],[Date of Hospital Discharge]]="","",VLOOKUP(Table1[[#This Row],[Discharge Month]],$AI$9:$AJ$20,2,FALSE))</f>
        <v/>
      </c>
      <c r="AB200" s="6" t="str">
        <f>IF(Table1[[#This Row],[Date of Hospital Discharge]]="","",IF(Table1[[#This Row],[Readmission Bucket]]="Readmission within 7 days",1,0))</f>
        <v/>
      </c>
      <c r="AC200" s="6" t="str">
        <f>IF(Table1[[#This Row],[Date of Hospital Discharge]]="","",IF(Table1[[#This Row],[Readmission Bucket]]="Readmission within 14 days",1,0))</f>
        <v/>
      </c>
      <c r="AD200" s="6" t="str">
        <f>IF(Table1[[#This Row],[Date of Hospital Discharge]]="","",IF(Table1[[#This Row],[Readmission Bucket]]="Readmission within 30 days",1,0))</f>
        <v/>
      </c>
      <c r="AE200" s="6" t="str">
        <f>IF(Table1[[#This Row],[Date of Hospital Discharge]]="","",IF(Table1[[#This Row],[Readmission Bucket]]="Readmission within 60 days",1,0))</f>
        <v/>
      </c>
      <c r="AF200" s="6" t="str">
        <f>IF(Table1[[#This Row],[Date of Hospital Discharge]]="","",IF(Table1[[#This Row],[Readmission Bucket]]="Readmission within 90 days",1,0))</f>
        <v/>
      </c>
      <c r="AG200" s="6" t="str">
        <f>IF(Table1[[#This Row],[Date of Hospital Discharge]]="","",IF(Table1[[#This Row],[Readmission Bucket]]="Readmission Greater than 90 Days",1,0))</f>
        <v/>
      </c>
    </row>
    <row r="201" spans="1:33" x14ac:dyDescent="0.4">
      <c r="A201" s="8">
        <v>193</v>
      </c>
      <c r="F201" s="12"/>
      <c r="H201" s="10"/>
      <c r="I201" s="12"/>
      <c r="M201" s="11"/>
      <c r="N201" s="6" t="str">
        <f>IF(Table1[[#This Row],[Date of Hospital Discharge]]="","",1)</f>
        <v/>
      </c>
      <c r="O201" s="6" t="str">
        <f>IF(Table1[[#This Row],[Date of Hospital Discharge]]="","",IF(Table1[[#This Row],[Unplanned Readmission Date]]="",0,1))</f>
        <v/>
      </c>
      <c r="P201" s="6" t="str">
        <f>IF(Table1[[#This Row],[Readmission]]=1,Table1[[#This Row],[Unplanned Readmission Date]]-Table1[[#This Row],[Date of Hospital Discharge]],"")</f>
        <v/>
      </c>
      <c r="Q201" s="6" t="str">
        <f>IF(P201="","",VLOOKUP(P201,Validation!$F$4:$G$10,2,TRUE))</f>
        <v/>
      </c>
      <c r="R201" s="6" t="str">
        <f>IF(Table1[[#This Row],[Date of Hospital Discharge]]="","",TEXT(Table1[[#This Row],[Date of Hospital Discharge]],"mmmm"))</f>
        <v/>
      </c>
      <c r="S201" s="6" t="str">
        <f>IF(Table1[[#This Row],[Date of Hospital Discharge]]="","",IF(Table1[[#This Row],[Days Between Admissions]]&lt;=7,1,0))</f>
        <v/>
      </c>
      <c r="T201" s="6" t="str">
        <f>IF(Table1[[#This Row],[Date of Hospital Discharge]]="","",IF(Table1[[#This Row],[Days Between Admissions]]&lt;=14,1,0))</f>
        <v/>
      </c>
      <c r="U201" s="6" t="str">
        <f>IF(Table1[[#This Row],[Date of Hospital Discharge]]="","",IF(Table1[[#This Row],[Days Between Admissions]]&lt;=30,1,0))</f>
        <v/>
      </c>
      <c r="V201" s="6" t="str">
        <f>IF(Table1[[#This Row],[Date of Hospital Discharge]]="","",IF(Table1[[#This Row],[Days Between Admissions]]&lt;=60,1,0))</f>
        <v/>
      </c>
      <c r="W201" s="6" t="str">
        <f>IF(Table1[[#This Row],[Date of Hospital Discharge]]="","",IF(Table1[[#This Row],[Days Between Admissions]]&lt;=90,1,0))</f>
        <v/>
      </c>
      <c r="X201" s="6" t="str">
        <f>IF(Table1[[#This Row],[Date of Hospital Discharge]]="","",IF(Table1[[#This Row],[Days Between Admissions]]="",0,IF(Table1[[#This Row],[Days Between Admissions]]&gt;90,1,0)))</f>
        <v/>
      </c>
      <c r="Y201" s="6" t="str">
        <f>IF(Table1[[#This Row],[Date of Hospital Discharge]]="","",SUM(Table1[Discharge]))</f>
        <v/>
      </c>
      <c r="Z201" s="6" t="str">
        <f>IF(Table1[[#This Row],[Date of Hospital Discharge]]="","",SUM(Table1[Readmission]))</f>
        <v/>
      </c>
      <c r="AA201" s="6" t="str">
        <f>IF(Table1[[#This Row],[Date of Hospital Discharge]]="","",VLOOKUP(Table1[[#This Row],[Discharge Month]],$AI$9:$AJ$20,2,FALSE))</f>
        <v/>
      </c>
      <c r="AB201" s="6" t="str">
        <f>IF(Table1[[#This Row],[Date of Hospital Discharge]]="","",IF(Table1[[#This Row],[Readmission Bucket]]="Readmission within 7 days",1,0))</f>
        <v/>
      </c>
      <c r="AC201" s="6" t="str">
        <f>IF(Table1[[#This Row],[Date of Hospital Discharge]]="","",IF(Table1[[#This Row],[Readmission Bucket]]="Readmission within 14 days",1,0))</f>
        <v/>
      </c>
      <c r="AD201" s="6" t="str">
        <f>IF(Table1[[#This Row],[Date of Hospital Discharge]]="","",IF(Table1[[#This Row],[Readmission Bucket]]="Readmission within 30 days",1,0))</f>
        <v/>
      </c>
      <c r="AE201" s="6" t="str">
        <f>IF(Table1[[#This Row],[Date of Hospital Discharge]]="","",IF(Table1[[#This Row],[Readmission Bucket]]="Readmission within 60 days",1,0))</f>
        <v/>
      </c>
      <c r="AF201" s="6" t="str">
        <f>IF(Table1[[#This Row],[Date of Hospital Discharge]]="","",IF(Table1[[#This Row],[Readmission Bucket]]="Readmission within 90 days",1,0))</f>
        <v/>
      </c>
      <c r="AG201" s="6" t="str">
        <f>IF(Table1[[#This Row],[Date of Hospital Discharge]]="","",IF(Table1[[#This Row],[Readmission Bucket]]="Readmission Greater than 90 Days",1,0))</f>
        <v/>
      </c>
    </row>
    <row r="202" spans="1:33" x14ac:dyDescent="0.4">
      <c r="A202" s="8">
        <v>194</v>
      </c>
      <c r="F202" s="12"/>
      <c r="H202" s="10"/>
      <c r="I202" s="12"/>
      <c r="M202" s="11"/>
      <c r="N202" s="6" t="str">
        <f>IF(Table1[[#This Row],[Date of Hospital Discharge]]="","",1)</f>
        <v/>
      </c>
      <c r="O202" s="6" t="str">
        <f>IF(Table1[[#This Row],[Date of Hospital Discharge]]="","",IF(Table1[[#This Row],[Unplanned Readmission Date]]="",0,1))</f>
        <v/>
      </c>
      <c r="P202" s="6" t="str">
        <f>IF(Table1[[#This Row],[Readmission]]=1,Table1[[#This Row],[Unplanned Readmission Date]]-Table1[[#This Row],[Date of Hospital Discharge]],"")</f>
        <v/>
      </c>
      <c r="Q202" s="6" t="str">
        <f>IF(P202="","",VLOOKUP(P202,Validation!$F$4:$G$10,2,TRUE))</f>
        <v/>
      </c>
      <c r="R202" s="6" t="str">
        <f>IF(Table1[[#This Row],[Date of Hospital Discharge]]="","",TEXT(Table1[[#This Row],[Date of Hospital Discharge]],"mmmm"))</f>
        <v/>
      </c>
      <c r="S202" s="6" t="str">
        <f>IF(Table1[[#This Row],[Date of Hospital Discharge]]="","",IF(Table1[[#This Row],[Days Between Admissions]]&lt;=7,1,0))</f>
        <v/>
      </c>
      <c r="T202" s="6" t="str">
        <f>IF(Table1[[#This Row],[Date of Hospital Discharge]]="","",IF(Table1[[#This Row],[Days Between Admissions]]&lt;=14,1,0))</f>
        <v/>
      </c>
      <c r="U202" s="6" t="str">
        <f>IF(Table1[[#This Row],[Date of Hospital Discharge]]="","",IF(Table1[[#This Row],[Days Between Admissions]]&lt;=30,1,0))</f>
        <v/>
      </c>
      <c r="V202" s="6" t="str">
        <f>IF(Table1[[#This Row],[Date of Hospital Discharge]]="","",IF(Table1[[#This Row],[Days Between Admissions]]&lt;=60,1,0))</f>
        <v/>
      </c>
      <c r="W202" s="6" t="str">
        <f>IF(Table1[[#This Row],[Date of Hospital Discharge]]="","",IF(Table1[[#This Row],[Days Between Admissions]]&lt;=90,1,0))</f>
        <v/>
      </c>
      <c r="X202" s="6" t="str">
        <f>IF(Table1[[#This Row],[Date of Hospital Discharge]]="","",IF(Table1[[#This Row],[Days Between Admissions]]="",0,IF(Table1[[#This Row],[Days Between Admissions]]&gt;90,1,0)))</f>
        <v/>
      </c>
      <c r="Y202" s="6" t="str">
        <f>IF(Table1[[#This Row],[Date of Hospital Discharge]]="","",SUM(Table1[Discharge]))</f>
        <v/>
      </c>
      <c r="Z202" s="6" t="str">
        <f>IF(Table1[[#This Row],[Date of Hospital Discharge]]="","",SUM(Table1[Readmission]))</f>
        <v/>
      </c>
      <c r="AA202" s="6" t="str">
        <f>IF(Table1[[#This Row],[Date of Hospital Discharge]]="","",VLOOKUP(Table1[[#This Row],[Discharge Month]],$AI$9:$AJ$20,2,FALSE))</f>
        <v/>
      </c>
      <c r="AB202" s="6" t="str">
        <f>IF(Table1[[#This Row],[Date of Hospital Discharge]]="","",IF(Table1[[#This Row],[Readmission Bucket]]="Readmission within 7 days",1,0))</f>
        <v/>
      </c>
      <c r="AC202" s="6" t="str">
        <f>IF(Table1[[#This Row],[Date of Hospital Discharge]]="","",IF(Table1[[#This Row],[Readmission Bucket]]="Readmission within 14 days",1,0))</f>
        <v/>
      </c>
      <c r="AD202" s="6" t="str">
        <f>IF(Table1[[#This Row],[Date of Hospital Discharge]]="","",IF(Table1[[#This Row],[Readmission Bucket]]="Readmission within 30 days",1,0))</f>
        <v/>
      </c>
      <c r="AE202" s="6" t="str">
        <f>IF(Table1[[#This Row],[Date of Hospital Discharge]]="","",IF(Table1[[#This Row],[Readmission Bucket]]="Readmission within 60 days",1,0))</f>
        <v/>
      </c>
      <c r="AF202" s="6" t="str">
        <f>IF(Table1[[#This Row],[Date of Hospital Discharge]]="","",IF(Table1[[#This Row],[Readmission Bucket]]="Readmission within 90 days",1,0))</f>
        <v/>
      </c>
      <c r="AG202" s="6" t="str">
        <f>IF(Table1[[#This Row],[Date of Hospital Discharge]]="","",IF(Table1[[#This Row],[Readmission Bucket]]="Readmission Greater than 90 Days",1,0))</f>
        <v/>
      </c>
    </row>
    <row r="203" spans="1:33" x14ac:dyDescent="0.4">
      <c r="A203" s="8">
        <v>195</v>
      </c>
      <c r="F203" s="12"/>
      <c r="H203" s="10"/>
      <c r="I203" s="12"/>
      <c r="M203" s="11"/>
      <c r="N203" s="6" t="str">
        <f>IF(Table1[[#This Row],[Date of Hospital Discharge]]="","",1)</f>
        <v/>
      </c>
      <c r="O203" s="6" t="str">
        <f>IF(Table1[[#This Row],[Date of Hospital Discharge]]="","",IF(Table1[[#This Row],[Unplanned Readmission Date]]="",0,1))</f>
        <v/>
      </c>
      <c r="P203" s="6" t="str">
        <f>IF(Table1[[#This Row],[Readmission]]=1,Table1[[#This Row],[Unplanned Readmission Date]]-Table1[[#This Row],[Date of Hospital Discharge]],"")</f>
        <v/>
      </c>
      <c r="Q203" s="6" t="str">
        <f>IF(P203="","",VLOOKUP(P203,Validation!$F$4:$G$10,2,TRUE))</f>
        <v/>
      </c>
      <c r="R203" s="6" t="str">
        <f>IF(Table1[[#This Row],[Date of Hospital Discharge]]="","",TEXT(Table1[[#This Row],[Date of Hospital Discharge]],"mmmm"))</f>
        <v/>
      </c>
      <c r="S203" s="6" t="str">
        <f>IF(Table1[[#This Row],[Date of Hospital Discharge]]="","",IF(Table1[[#This Row],[Days Between Admissions]]&lt;=7,1,0))</f>
        <v/>
      </c>
      <c r="T203" s="6" t="str">
        <f>IF(Table1[[#This Row],[Date of Hospital Discharge]]="","",IF(Table1[[#This Row],[Days Between Admissions]]&lt;=14,1,0))</f>
        <v/>
      </c>
      <c r="U203" s="6" t="str">
        <f>IF(Table1[[#This Row],[Date of Hospital Discharge]]="","",IF(Table1[[#This Row],[Days Between Admissions]]&lt;=30,1,0))</f>
        <v/>
      </c>
      <c r="V203" s="6" t="str">
        <f>IF(Table1[[#This Row],[Date of Hospital Discharge]]="","",IF(Table1[[#This Row],[Days Between Admissions]]&lt;=60,1,0))</f>
        <v/>
      </c>
      <c r="W203" s="6" t="str">
        <f>IF(Table1[[#This Row],[Date of Hospital Discharge]]="","",IF(Table1[[#This Row],[Days Between Admissions]]&lt;=90,1,0))</f>
        <v/>
      </c>
      <c r="X203" s="6" t="str">
        <f>IF(Table1[[#This Row],[Date of Hospital Discharge]]="","",IF(Table1[[#This Row],[Days Between Admissions]]="",0,IF(Table1[[#This Row],[Days Between Admissions]]&gt;90,1,0)))</f>
        <v/>
      </c>
      <c r="Y203" s="6" t="str">
        <f>IF(Table1[[#This Row],[Date of Hospital Discharge]]="","",SUM(Table1[Discharge]))</f>
        <v/>
      </c>
      <c r="Z203" s="6" t="str">
        <f>IF(Table1[[#This Row],[Date of Hospital Discharge]]="","",SUM(Table1[Readmission]))</f>
        <v/>
      </c>
      <c r="AA203" s="6" t="str">
        <f>IF(Table1[[#This Row],[Date of Hospital Discharge]]="","",VLOOKUP(Table1[[#This Row],[Discharge Month]],$AI$9:$AJ$20,2,FALSE))</f>
        <v/>
      </c>
      <c r="AB203" s="6" t="str">
        <f>IF(Table1[[#This Row],[Date of Hospital Discharge]]="","",IF(Table1[[#This Row],[Readmission Bucket]]="Readmission within 7 days",1,0))</f>
        <v/>
      </c>
      <c r="AC203" s="6" t="str">
        <f>IF(Table1[[#This Row],[Date of Hospital Discharge]]="","",IF(Table1[[#This Row],[Readmission Bucket]]="Readmission within 14 days",1,0))</f>
        <v/>
      </c>
      <c r="AD203" s="6" t="str">
        <f>IF(Table1[[#This Row],[Date of Hospital Discharge]]="","",IF(Table1[[#This Row],[Readmission Bucket]]="Readmission within 30 days",1,0))</f>
        <v/>
      </c>
      <c r="AE203" s="6" t="str">
        <f>IF(Table1[[#This Row],[Date of Hospital Discharge]]="","",IF(Table1[[#This Row],[Readmission Bucket]]="Readmission within 60 days",1,0))</f>
        <v/>
      </c>
      <c r="AF203" s="6" t="str">
        <f>IF(Table1[[#This Row],[Date of Hospital Discharge]]="","",IF(Table1[[#This Row],[Readmission Bucket]]="Readmission within 90 days",1,0))</f>
        <v/>
      </c>
      <c r="AG203" s="6" t="str">
        <f>IF(Table1[[#This Row],[Date of Hospital Discharge]]="","",IF(Table1[[#This Row],[Readmission Bucket]]="Readmission Greater than 90 Days",1,0))</f>
        <v/>
      </c>
    </row>
    <row r="204" spans="1:33" x14ac:dyDescent="0.4">
      <c r="A204" s="8">
        <v>196</v>
      </c>
      <c r="F204" s="12"/>
      <c r="H204" s="10"/>
      <c r="I204" s="12"/>
      <c r="M204" s="11"/>
      <c r="N204" s="6" t="str">
        <f>IF(Table1[[#This Row],[Date of Hospital Discharge]]="","",1)</f>
        <v/>
      </c>
      <c r="O204" s="6" t="str">
        <f>IF(Table1[[#This Row],[Date of Hospital Discharge]]="","",IF(Table1[[#This Row],[Unplanned Readmission Date]]="",0,1))</f>
        <v/>
      </c>
      <c r="P204" s="6" t="str">
        <f>IF(Table1[[#This Row],[Readmission]]=1,Table1[[#This Row],[Unplanned Readmission Date]]-Table1[[#This Row],[Date of Hospital Discharge]],"")</f>
        <v/>
      </c>
      <c r="Q204" s="6" t="str">
        <f>IF(P204="","",VLOOKUP(P204,Validation!$F$4:$G$10,2,TRUE))</f>
        <v/>
      </c>
      <c r="R204" s="6" t="str">
        <f>IF(Table1[[#This Row],[Date of Hospital Discharge]]="","",TEXT(Table1[[#This Row],[Date of Hospital Discharge]],"mmmm"))</f>
        <v/>
      </c>
      <c r="S204" s="6" t="str">
        <f>IF(Table1[[#This Row],[Date of Hospital Discharge]]="","",IF(Table1[[#This Row],[Days Between Admissions]]&lt;=7,1,0))</f>
        <v/>
      </c>
      <c r="T204" s="6" t="str">
        <f>IF(Table1[[#This Row],[Date of Hospital Discharge]]="","",IF(Table1[[#This Row],[Days Between Admissions]]&lt;=14,1,0))</f>
        <v/>
      </c>
      <c r="U204" s="6" t="str">
        <f>IF(Table1[[#This Row],[Date of Hospital Discharge]]="","",IF(Table1[[#This Row],[Days Between Admissions]]&lt;=30,1,0))</f>
        <v/>
      </c>
      <c r="V204" s="6" t="str">
        <f>IF(Table1[[#This Row],[Date of Hospital Discharge]]="","",IF(Table1[[#This Row],[Days Between Admissions]]&lt;=60,1,0))</f>
        <v/>
      </c>
      <c r="W204" s="6" t="str">
        <f>IF(Table1[[#This Row],[Date of Hospital Discharge]]="","",IF(Table1[[#This Row],[Days Between Admissions]]&lt;=90,1,0))</f>
        <v/>
      </c>
      <c r="X204" s="6" t="str">
        <f>IF(Table1[[#This Row],[Date of Hospital Discharge]]="","",IF(Table1[[#This Row],[Days Between Admissions]]="",0,IF(Table1[[#This Row],[Days Between Admissions]]&gt;90,1,0)))</f>
        <v/>
      </c>
      <c r="Y204" s="6" t="str">
        <f>IF(Table1[[#This Row],[Date of Hospital Discharge]]="","",SUM(Table1[Discharge]))</f>
        <v/>
      </c>
      <c r="Z204" s="6" t="str">
        <f>IF(Table1[[#This Row],[Date of Hospital Discharge]]="","",SUM(Table1[Readmission]))</f>
        <v/>
      </c>
      <c r="AA204" s="6" t="str">
        <f>IF(Table1[[#This Row],[Date of Hospital Discharge]]="","",VLOOKUP(Table1[[#This Row],[Discharge Month]],$AI$9:$AJ$20,2,FALSE))</f>
        <v/>
      </c>
      <c r="AB204" s="6" t="str">
        <f>IF(Table1[[#This Row],[Date of Hospital Discharge]]="","",IF(Table1[[#This Row],[Readmission Bucket]]="Readmission within 7 days",1,0))</f>
        <v/>
      </c>
      <c r="AC204" s="6" t="str">
        <f>IF(Table1[[#This Row],[Date of Hospital Discharge]]="","",IF(Table1[[#This Row],[Readmission Bucket]]="Readmission within 14 days",1,0))</f>
        <v/>
      </c>
      <c r="AD204" s="6" t="str">
        <f>IF(Table1[[#This Row],[Date of Hospital Discharge]]="","",IF(Table1[[#This Row],[Readmission Bucket]]="Readmission within 30 days",1,0))</f>
        <v/>
      </c>
      <c r="AE204" s="6" t="str">
        <f>IF(Table1[[#This Row],[Date of Hospital Discharge]]="","",IF(Table1[[#This Row],[Readmission Bucket]]="Readmission within 60 days",1,0))</f>
        <v/>
      </c>
      <c r="AF204" s="6" t="str">
        <f>IF(Table1[[#This Row],[Date of Hospital Discharge]]="","",IF(Table1[[#This Row],[Readmission Bucket]]="Readmission within 90 days",1,0))</f>
        <v/>
      </c>
      <c r="AG204" s="6" t="str">
        <f>IF(Table1[[#This Row],[Date of Hospital Discharge]]="","",IF(Table1[[#This Row],[Readmission Bucket]]="Readmission Greater than 90 Days",1,0))</f>
        <v/>
      </c>
    </row>
    <row r="205" spans="1:33" x14ac:dyDescent="0.4">
      <c r="A205" s="8">
        <v>197</v>
      </c>
      <c r="F205" s="12"/>
      <c r="H205" s="10"/>
      <c r="I205" s="12"/>
      <c r="M205" s="11"/>
      <c r="N205" s="6" t="str">
        <f>IF(Table1[[#This Row],[Date of Hospital Discharge]]="","",1)</f>
        <v/>
      </c>
      <c r="O205" s="6" t="str">
        <f>IF(Table1[[#This Row],[Date of Hospital Discharge]]="","",IF(Table1[[#This Row],[Unplanned Readmission Date]]="",0,1))</f>
        <v/>
      </c>
      <c r="P205" s="6" t="str">
        <f>IF(Table1[[#This Row],[Readmission]]=1,Table1[[#This Row],[Unplanned Readmission Date]]-Table1[[#This Row],[Date of Hospital Discharge]],"")</f>
        <v/>
      </c>
      <c r="Q205" s="6" t="str">
        <f>IF(P205="","",VLOOKUP(P205,Validation!$F$4:$G$10,2,TRUE))</f>
        <v/>
      </c>
      <c r="R205" s="6" t="str">
        <f>IF(Table1[[#This Row],[Date of Hospital Discharge]]="","",TEXT(Table1[[#This Row],[Date of Hospital Discharge]],"mmmm"))</f>
        <v/>
      </c>
      <c r="S205" s="6" t="str">
        <f>IF(Table1[[#This Row],[Date of Hospital Discharge]]="","",IF(Table1[[#This Row],[Days Between Admissions]]&lt;=7,1,0))</f>
        <v/>
      </c>
      <c r="T205" s="6" t="str">
        <f>IF(Table1[[#This Row],[Date of Hospital Discharge]]="","",IF(Table1[[#This Row],[Days Between Admissions]]&lt;=14,1,0))</f>
        <v/>
      </c>
      <c r="U205" s="6" t="str">
        <f>IF(Table1[[#This Row],[Date of Hospital Discharge]]="","",IF(Table1[[#This Row],[Days Between Admissions]]&lt;=30,1,0))</f>
        <v/>
      </c>
      <c r="V205" s="6" t="str">
        <f>IF(Table1[[#This Row],[Date of Hospital Discharge]]="","",IF(Table1[[#This Row],[Days Between Admissions]]&lt;=60,1,0))</f>
        <v/>
      </c>
      <c r="W205" s="6" t="str">
        <f>IF(Table1[[#This Row],[Date of Hospital Discharge]]="","",IF(Table1[[#This Row],[Days Between Admissions]]&lt;=90,1,0))</f>
        <v/>
      </c>
      <c r="X205" s="6" t="str">
        <f>IF(Table1[[#This Row],[Date of Hospital Discharge]]="","",IF(Table1[[#This Row],[Days Between Admissions]]="",0,IF(Table1[[#This Row],[Days Between Admissions]]&gt;90,1,0)))</f>
        <v/>
      </c>
      <c r="Y205" s="6" t="str">
        <f>IF(Table1[[#This Row],[Date of Hospital Discharge]]="","",SUM(Table1[Discharge]))</f>
        <v/>
      </c>
      <c r="Z205" s="6" t="str">
        <f>IF(Table1[[#This Row],[Date of Hospital Discharge]]="","",SUM(Table1[Readmission]))</f>
        <v/>
      </c>
      <c r="AA205" s="6" t="str">
        <f>IF(Table1[[#This Row],[Date of Hospital Discharge]]="","",VLOOKUP(Table1[[#This Row],[Discharge Month]],$AI$9:$AJ$20,2,FALSE))</f>
        <v/>
      </c>
      <c r="AB205" s="6" t="str">
        <f>IF(Table1[[#This Row],[Date of Hospital Discharge]]="","",IF(Table1[[#This Row],[Readmission Bucket]]="Readmission within 7 days",1,0))</f>
        <v/>
      </c>
      <c r="AC205" s="6" t="str">
        <f>IF(Table1[[#This Row],[Date of Hospital Discharge]]="","",IF(Table1[[#This Row],[Readmission Bucket]]="Readmission within 14 days",1,0))</f>
        <v/>
      </c>
      <c r="AD205" s="6" t="str">
        <f>IF(Table1[[#This Row],[Date of Hospital Discharge]]="","",IF(Table1[[#This Row],[Readmission Bucket]]="Readmission within 30 days",1,0))</f>
        <v/>
      </c>
      <c r="AE205" s="6" t="str">
        <f>IF(Table1[[#This Row],[Date of Hospital Discharge]]="","",IF(Table1[[#This Row],[Readmission Bucket]]="Readmission within 60 days",1,0))</f>
        <v/>
      </c>
      <c r="AF205" s="6" t="str">
        <f>IF(Table1[[#This Row],[Date of Hospital Discharge]]="","",IF(Table1[[#This Row],[Readmission Bucket]]="Readmission within 90 days",1,0))</f>
        <v/>
      </c>
      <c r="AG205" s="6" t="str">
        <f>IF(Table1[[#This Row],[Date of Hospital Discharge]]="","",IF(Table1[[#This Row],[Readmission Bucket]]="Readmission Greater than 90 Days",1,0))</f>
        <v/>
      </c>
    </row>
    <row r="206" spans="1:33" x14ac:dyDescent="0.4">
      <c r="A206" s="8">
        <v>198</v>
      </c>
      <c r="F206" s="12"/>
      <c r="H206" s="10"/>
      <c r="I206" s="12"/>
      <c r="M206" s="11"/>
      <c r="N206" s="6" t="str">
        <f>IF(Table1[[#This Row],[Date of Hospital Discharge]]="","",1)</f>
        <v/>
      </c>
      <c r="O206" s="6" t="str">
        <f>IF(Table1[[#This Row],[Date of Hospital Discharge]]="","",IF(Table1[[#This Row],[Unplanned Readmission Date]]="",0,1))</f>
        <v/>
      </c>
      <c r="P206" s="6" t="str">
        <f>IF(Table1[[#This Row],[Readmission]]=1,Table1[[#This Row],[Unplanned Readmission Date]]-Table1[[#This Row],[Date of Hospital Discharge]],"")</f>
        <v/>
      </c>
      <c r="Q206" s="6" t="str">
        <f>IF(P206="","",VLOOKUP(P206,Validation!$F$4:$G$10,2,TRUE))</f>
        <v/>
      </c>
      <c r="R206" s="6" t="str">
        <f>IF(Table1[[#This Row],[Date of Hospital Discharge]]="","",TEXT(Table1[[#This Row],[Date of Hospital Discharge]],"mmmm"))</f>
        <v/>
      </c>
      <c r="S206" s="6" t="str">
        <f>IF(Table1[[#This Row],[Date of Hospital Discharge]]="","",IF(Table1[[#This Row],[Days Between Admissions]]&lt;=7,1,0))</f>
        <v/>
      </c>
      <c r="T206" s="6" t="str">
        <f>IF(Table1[[#This Row],[Date of Hospital Discharge]]="","",IF(Table1[[#This Row],[Days Between Admissions]]&lt;=14,1,0))</f>
        <v/>
      </c>
      <c r="U206" s="6" t="str">
        <f>IF(Table1[[#This Row],[Date of Hospital Discharge]]="","",IF(Table1[[#This Row],[Days Between Admissions]]&lt;=30,1,0))</f>
        <v/>
      </c>
      <c r="V206" s="6" t="str">
        <f>IF(Table1[[#This Row],[Date of Hospital Discharge]]="","",IF(Table1[[#This Row],[Days Between Admissions]]&lt;=60,1,0))</f>
        <v/>
      </c>
      <c r="W206" s="6" t="str">
        <f>IF(Table1[[#This Row],[Date of Hospital Discharge]]="","",IF(Table1[[#This Row],[Days Between Admissions]]&lt;=90,1,0))</f>
        <v/>
      </c>
      <c r="X206" s="6" t="str">
        <f>IF(Table1[[#This Row],[Date of Hospital Discharge]]="","",IF(Table1[[#This Row],[Days Between Admissions]]="",0,IF(Table1[[#This Row],[Days Between Admissions]]&gt;90,1,0)))</f>
        <v/>
      </c>
      <c r="Y206" s="6" t="str">
        <f>IF(Table1[[#This Row],[Date of Hospital Discharge]]="","",SUM(Table1[Discharge]))</f>
        <v/>
      </c>
      <c r="Z206" s="6" t="str">
        <f>IF(Table1[[#This Row],[Date of Hospital Discharge]]="","",SUM(Table1[Readmission]))</f>
        <v/>
      </c>
      <c r="AA206" s="6" t="str">
        <f>IF(Table1[[#This Row],[Date of Hospital Discharge]]="","",VLOOKUP(Table1[[#This Row],[Discharge Month]],$AI$9:$AJ$20,2,FALSE))</f>
        <v/>
      </c>
      <c r="AB206" s="6" t="str">
        <f>IF(Table1[[#This Row],[Date of Hospital Discharge]]="","",IF(Table1[[#This Row],[Readmission Bucket]]="Readmission within 7 days",1,0))</f>
        <v/>
      </c>
      <c r="AC206" s="6" t="str">
        <f>IF(Table1[[#This Row],[Date of Hospital Discharge]]="","",IF(Table1[[#This Row],[Readmission Bucket]]="Readmission within 14 days",1,0))</f>
        <v/>
      </c>
      <c r="AD206" s="6" t="str">
        <f>IF(Table1[[#This Row],[Date of Hospital Discharge]]="","",IF(Table1[[#This Row],[Readmission Bucket]]="Readmission within 30 days",1,0))</f>
        <v/>
      </c>
      <c r="AE206" s="6" t="str">
        <f>IF(Table1[[#This Row],[Date of Hospital Discharge]]="","",IF(Table1[[#This Row],[Readmission Bucket]]="Readmission within 60 days",1,0))</f>
        <v/>
      </c>
      <c r="AF206" s="6" t="str">
        <f>IF(Table1[[#This Row],[Date of Hospital Discharge]]="","",IF(Table1[[#This Row],[Readmission Bucket]]="Readmission within 90 days",1,0))</f>
        <v/>
      </c>
      <c r="AG206" s="6" t="str">
        <f>IF(Table1[[#This Row],[Date of Hospital Discharge]]="","",IF(Table1[[#This Row],[Readmission Bucket]]="Readmission Greater than 90 Days",1,0))</f>
        <v/>
      </c>
    </row>
    <row r="207" spans="1:33" x14ac:dyDescent="0.4">
      <c r="A207" s="8">
        <v>199</v>
      </c>
      <c r="F207" s="12"/>
      <c r="H207" s="10"/>
      <c r="I207" s="12"/>
      <c r="M207" s="11"/>
      <c r="N207" s="6" t="str">
        <f>IF(Table1[[#This Row],[Date of Hospital Discharge]]="","",1)</f>
        <v/>
      </c>
      <c r="O207" s="6" t="str">
        <f>IF(Table1[[#This Row],[Date of Hospital Discharge]]="","",IF(Table1[[#This Row],[Unplanned Readmission Date]]="",0,1))</f>
        <v/>
      </c>
      <c r="P207" s="6" t="str">
        <f>IF(Table1[[#This Row],[Readmission]]=1,Table1[[#This Row],[Unplanned Readmission Date]]-Table1[[#This Row],[Date of Hospital Discharge]],"")</f>
        <v/>
      </c>
      <c r="Q207" s="6" t="str">
        <f>IF(P207="","",VLOOKUP(P207,Validation!$F$4:$G$10,2,TRUE))</f>
        <v/>
      </c>
      <c r="R207" s="6" t="str">
        <f>IF(Table1[[#This Row],[Date of Hospital Discharge]]="","",TEXT(Table1[[#This Row],[Date of Hospital Discharge]],"mmmm"))</f>
        <v/>
      </c>
      <c r="S207" s="6" t="str">
        <f>IF(Table1[[#This Row],[Date of Hospital Discharge]]="","",IF(Table1[[#This Row],[Days Between Admissions]]&lt;=7,1,0))</f>
        <v/>
      </c>
      <c r="T207" s="6" t="str">
        <f>IF(Table1[[#This Row],[Date of Hospital Discharge]]="","",IF(Table1[[#This Row],[Days Between Admissions]]&lt;=14,1,0))</f>
        <v/>
      </c>
      <c r="U207" s="6" t="str">
        <f>IF(Table1[[#This Row],[Date of Hospital Discharge]]="","",IF(Table1[[#This Row],[Days Between Admissions]]&lt;=30,1,0))</f>
        <v/>
      </c>
      <c r="V207" s="6" t="str">
        <f>IF(Table1[[#This Row],[Date of Hospital Discharge]]="","",IF(Table1[[#This Row],[Days Between Admissions]]&lt;=60,1,0))</f>
        <v/>
      </c>
      <c r="W207" s="6" t="str">
        <f>IF(Table1[[#This Row],[Date of Hospital Discharge]]="","",IF(Table1[[#This Row],[Days Between Admissions]]&lt;=90,1,0))</f>
        <v/>
      </c>
      <c r="X207" s="6" t="str">
        <f>IF(Table1[[#This Row],[Date of Hospital Discharge]]="","",IF(Table1[[#This Row],[Days Between Admissions]]="",0,IF(Table1[[#This Row],[Days Between Admissions]]&gt;90,1,0)))</f>
        <v/>
      </c>
      <c r="Y207" s="6" t="str">
        <f>IF(Table1[[#This Row],[Date of Hospital Discharge]]="","",SUM(Table1[Discharge]))</f>
        <v/>
      </c>
      <c r="Z207" s="6" t="str">
        <f>IF(Table1[[#This Row],[Date of Hospital Discharge]]="","",SUM(Table1[Readmission]))</f>
        <v/>
      </c>
      <c r="AA207" s="6" t="str">
        <f>IF(Table1[[#This Row],[Date of Hospital Discharge]]="","",VLOOKUP(Table1[[#This Row],[Discharge Month]],$AI$9:$AJ$20,2,FALSE))</f>
        <v/>
      </c>
      <c r="AB207" s="6" t="str">
        <f>IF(Table1[[#This Row],[Date of Hospital Discharge]]="","",IF(Table1[[#This Row],[Readmission Bucket]]="Readmission within 7 days",1,0))</f>
        <v/>
      </c>
      <c r="AC207" s="6" t="str">
        <f>IF(Table1[[#This Row],[Date of Hospital Discharge]]="","",IF(Table1[[#This Row],[Readmission Bucket]]="Readmission within 14 days",1,0))</f>
        <v/>
      </c>
      <c r="AD207" s="6" t="str">
        <f>IF(Table1[[#This Row],[Date of Hospital Discharge]]="","",IF(Table1[[#This Row],[Readmission Bucket]]="Readmission within 30 days",1,0))</f>
        <v/>
      </c>
      <c r="AE207" s="6" t="str">
        <f>IF(Table1[[#This Row],[Date of Hospital Discharge]]="","",IF(Table1[[#This Row],[Readmission Bucket]]="Readmission within 60 days",1,0))</f>
        <v/>
      </c>
      <c r="AF207" s="6" t="str">
        <f>IF(Table1[[#This Row],[Date of Hospital Discharge]]="","",IF(Table1[[#This Row],[Readmission Bucket]]="Readmission within 90 days",1,0))</f>
        <v/>
      </c>
      <c r="AG207" s="6" t="str">
        <f>IF(Table1[[#This Row],[Date of Hospital Discharge]]="","",IF(Table1[[#This Row],[Readmission Bucket]]="Readmission Greater than 90 Days",1,0))</f>
        <v/>
      </c>
    </row>
    <row r="208" spans="1:33" x14ac:dyDescent="0.4">
      <c r="A208" s="8">
        <v>200</v>
      </c>
      <c r="F208" s="12"/>
      <c r="H208" s="10"/>
      <c r="I208" s="12"/>
      <c r="M208" s="11"/>
      <c r="N208" s="6" t="str">
        <f>IF(Table1[[#This Row],[Date of Hospital Discharge]]="","",1)</f>
        <v/>
      </c>
      <c r="O208" s="6" t="str">
        <f>IF(Table1[[#This Row],[Date of Hospital Discharge]]="","",IF(Table1[[#This Row],[Unplanned Readmission Date]]="",0,1))</f>
        <v/>
      </c>
      <c r="P208" s="6" t="str">
        <f>IF(Table1[[#This Row],[Readmission]]=1,Table1[[#This Row],[Unplanned Readmission Date]]-Table1[[#This Row],[Date of Hospital Discharge]],"")</f>
        <v/>
      </c>
      <c r="Q208" s="6" t="str">
        <f>IF(P208="","",VLOOKUP(P208,Validation!$F$4:$G$10,2,TRUE))</f>
        <v/>
      </c>
      <c r="R208" s="6" t="str">
        <f>IF(Table1[[#This Row],[Date of Hospital Discharge]]="","",TEXT(Table1[[#This Row],[Date of Hospital Discharge]],"mmmm"))</f>
        <v/>
      </c>
      <c r="S208" s="6" t="str">
        <f>IF(Table1[[#This Row],[Date of Hospital Discharge]]="","",IF(Table1[[#This Row],[Days Between Admissions]]&lt;=7,1,0))</f>
        <v/>
      </c>
      <c r="T208" s="6" t="str">
        <f>IF(Table1[[#This Row],[Date of Hospital Discharge]]="","",IF(Table1[[#This Row],[Days Between Admissions]]&lt;=14,1,0))</f>
        <v/>
      </c>
      <c r="U208" s="6" t="str">
        <f>IF(Table1[[#This Row],[Date of Hospital Discharge]]="","",IF(Table1[[#This Row],[Days Between Admissions]]&lt;=30,1,0))</f>
        <v/>
      </c>
      <c r="V208" s="6" t="str">
        <f>IF(Table1[[#This Row],[Date of Hospital Discharge]]="","",IF(Table1[[#This Row],[Days Between Admissions]]&lt;=60,1,0))</f>
        <v/>
      </c>
      <c r="W208" s="6" t="str">
        <f>IF(Table1[[#This Row],[Date of Hospital Discharge]]="","",IF(Table1[[#This Row],[Days Between Admissions]]&lt;=90,1,0))</f>
        <v/>
      </c>
      <c r="X208" s="6" t="str">
        <f>IF(Table1[[#This Row],[Date of Hospital Discharge]]="","",IF(Table1[[#This Row],[Days Between Admissions]]="",0,IF(Table1[[#This Row],[Days Between Admissions]]&gt;90,1,0)))</f>
        <v/>
      </c>
      <c r="Y208" s="6" t="str">
        <f>IF(Table1[[#This Row],[Date of Hospital Discharge]]="","",SUM(Table1[Discharge]))</f>
        <v/>
      </c>
      <c r="Z208" s="6" t="str">
        <f>IF(Table1[[#This Row],[Date of Hospital Discharge]]="","",SUM(Table1[Readmission]))</f>
        <v/>
      </c>
      <c r="AA208" s="6" t="str">
        <f>IF(Table1[[#This Row],[Date of Hospital Discharge]]="","",VLOOKUP(Table1[[#This Row],[Discharge Month]],$AI$9:$AJ$20,2,FALSE))</f>
        <v/>
      </c>
      <c r="AB208" s="6" t="str">
        <f>IF(Table1[[#This Row],[Date of Hospital Discharge]]="","",IF(Table1[[#This Row],[Readmission Bucket]]="Readmission within 7 days",1,0))</f>
        <v/>
      </c>
      <c r="AC208" s="6" t="str">
        <f>IF(Table1[[#This Row],[Date of Hospital Discharge]]="","",IF(Table1[[#This Row],[Readmission Bucket]]="Readmission within 14 days",1,0))</f>
        <v/>
      </c>
      <c r="AD208" s="6" t="str">
        <f>IF(Table1[[#This Row],[Date of Hospital Discharge]]="","",IF(Table1[[#This Row],[Readmission Bucket]]="Readmission within 30 days",1,0))</f>
        <v/>
      </c>
      <c r="AE208" s="6" t="str">
        <f>IF(Table1[[#This Row],[Date of Hospital Discharge]]="","",IF(Table1[[#This Row],[Readmission Bucket]]="Readmission within 60 days",1,0))</f>
        <v/>
      </c>
      <c r="AF208" s="6" t="str">
        <f>IF(Table1[[#This Row],[Date of Hospital Discharge]]="","",IF(Table1[[#This Row],[Readmission Bucket]]="Readmission within 90 days",1,0))</f>
        <v/>
      </c>
      <c r="AG208" s="6" t="str">
        <f>IF(Table1[[#This Row],[Date of Hospital Discharge]]="","",IF(Table1[[#This Row],[Readmission Bucket]]="Readmission Greater than 90 Days",1,0))</f>
        <v/>
      </c>
    </row>
    <row r="209" spans="1:33" x14ac:dyDescent="0.4">
      <c r="A209" s="8">
        <v>201</v>
      </c>
      <c r="F209" s="12"/>
      <c r="H209" s="10"/>
      <c r="I209" s="12"/>
      <c r="M209" s="11"/>
      <c r="N209" s="6" t="str">
        <f>IF(Table1[[#This Row],[Date of Hospital Discharge]]="","",1)</f>
        <v/>
      </c>
      <c r="O209" s="6" t="str">
        <f>IF(Table1[[#This Row],[Date of Hospital Discharge]]="","",IF(Table1[[#This Row],[Unplanned Readmission Date]]="",0,1))</f>
        <v/>
      </c>
      <c r="P209" s="6" t="str">
        <f>IF(Table1[[#This Row],[Readmission]]=1,Table1[[#This Row],[Unplanned Readmission Date]]-Table1[[#This Row],[Date of Hospital Discharge]],"")</f>
        <v/>
      </c>
      <c r="Q209" s="6" t="str">
        <f>IF(P209="","",VLOOKUP(P209,Validation!$F$4:$G$10,2,TRUE))</f>
        <v/>
      </c>
      <c r="R209" s="6" t="str">
        <f>IF(Table1[[#This Row],[Date of Hospital Discharge]]="","",TEXT(Table1[[#This Row],[Date of Hospital Discharge]],"mmmm"))</f>
        <v/>
      </c>
      <c r="S209" s="6" t="str">
        <f>IF(Table1[[#This Row],[Date of Hospital Discharge]]="","",IF(Table1[[#This Row],[Days Between Admissions]]&lt;=7,1,0))</f>
        <v/>
      </c>
      <c r="T209" s="6" t="str">
        <f>IF(Table1[[#This Row],[Date of Hospital Discharge]]="","",IF(Table1[[#This Row],[Days Between Admissions]]&lt;=14,1,0))</f>
        <v/>
      </c>
      <c r="U209" s="6" t="str">
        <f>IF(Table1[[#This Row],[Date of Hospital Discharge]]="","",IF(Table1[[#This Row],[Days Between Admissions]]&lt;=30,1,0))</f>
        <v/>
      </c>
      <c r="V209" s="6" t="str">
        <f>IF(Table1[[#This Row],[Date of Hospital Discharge]]="","",IF(Table1[[#This Row],[Days Between Admissions]]&lt;=60,1,0))</f>
        <v/>
      </c>
      <c r="W209" s="6" t="str">
        <f>IF(Table1[[#This Row],[Date of Hospital Discharge]]="","",IF(Table1[[#This Row],[Days Between Admissions]]&lt;=90,1,0))</f>
        <v/>
      </c>
      <c r="X209" s="6" t="str">
        <f>IF(Table1[[#This Row],[Date of Hospital Discharge]]="","",IF(Table1[[#This Row],[Days Between Admissions]]="",0,IF(Table1[[#This Row],[Days Between Admissions]]&gt;90,1,0)))</f>
        <v/>
      </c>
      <c r="Y209" s="6" t="str">
        <f>IF(Table1[[#This Row],[Date of Hospital Discharge]]="","",SUM(Table1[Discharge]))</f>
        <v/>
      </c>
      <c r="Z209" s="6" t="str">
        <f>IF(Table1[[#This Row],[Date of Hospital Discharge]]="","",SUM(Table1[Readmission]))</f>
        <v/>
      </c>
      <c r="AA209" s="6" t="str">
        <f>IF(Table1[[#This Row],[Date of Hospital Discharge]]="","",VLOOKUP(Table1[[#This Row],[Discharge Month]],$AI$9:$AJ$20,2,FALSE))</f>
        <v/>
      </c>
      <c r="AB209" s="6" t="str">
        <f>IF(Table1[[#This Row],[Date of Hospital Discharge]]="","",IF(Table1[[#This Row],[Readmission Bucket]]="Readmission within 7 days",1,0))</f>
        <v/>
      </c>
      <c r="AC209" s="6" t="str">
        <f>IF(Table1[[#This Row],[Date of Hospital Discharge]]="","",IF(Table1[[#This Row],[Readmission Bucket]]="Readmission within 14 days",1,0))</f>
        <v/>
      </c>
      <c r="AD209" s="6" t="str">
        <f>IF(Table1[[#This Row],[Date of Hospital Discharge]]="","",IF(Table1[[#This Row],[Readmission Bucket]]="Readmission within 30 days",1,0))</f>
        <v/>
      </c>
      <c r="AE209" s="6" t="str">
        <f>IF(Table1[[#This Row],[Date of Hospital Discharge]]="","",IF(Table1[[#This Row],[Readmission Bucket]]="Readmission within 60 days",1,0))</f>
        <v/>
      </c>
      <c r="AF209" s="6" t="str">
        <f>IF(Table1[[#This Row],[Date of Hospital Discharge]]="","",IF(Table1[[#This Row],[Readmission Bucket]]="Readmission within 90 days",1,0))</f>
        <v/>
      </c>
      <c r="AG209" s="6" t="str">
        <f>IF(Table1[[#This Row],[Date of Hospital Discharge]]="","",IF(Table1[[#This Row],[Readmission Bucket]]="Readmission Greater than 90 Days",1,0))</f>
        <v/>
      </c>
    </row>
    <row r="210" spans="1:33" x14ac:dyDescent="0.4">
      <c r="A210" s="8">
        <v>202</v>
      </c>
      <c r="F210" s="12"/>
      <c r="H210" s="10"/>
      <c r="I210" s="12"/>
      <c r="M210" s="11"/>
      <c r="N210" s="6" t="str">
        <f>IF(Table1[[#This Row],[Date of Hospital Discharge]]="","",1)</f>
        <v/>
      </c>
      <c r="O210" s="6" t="str">
        <f>IF(Table1[[#This Row],[Date of Hospital Discharge]]="","",IF(Table1[[#This Row],[Unplanned Readmission Date]]="",0,1))</f>
        <v/>
      </c>
      <c r="P210" s="6" t="str">
        <f>IF(Table1[[#This Row],[Readmission]]=1,Table1[[#This Row],[Unplanned Readmission Date]]-Table1[[#This Row],[Date of Hospital Discharge]],"")</f>
        <v/>
      </c>
      <c r="Q210" s="6" t="str">
        <f>IF(P210="","",VLOOKUP(P210,Validation!$F$4:$G$10,2,TRUE))</f>
        <v/>
      </c>
      <c r="R210" s="6" t="str">
        <f>IF(Table1[[#This Row],[Date of Hospital Discharge]]="","",TEXT(Table1[[#This Row],[Date of Hospital Discharge]],"mmmm"))</f>
        <v/>
      </c>
      <c r="S210" s="6" t="str">
        <f>IF(Table1[[#This Row],[Date of Hospital Discharge]]="","",IF(Table1[[#This Row],[Days Between Admissions]]&lt;=7,1,0))</f>
        <v/>
      </c>
      <c r="T210" s="6" t="str">
        <f>IF(Table1[[#This Row],[Date of Hospital Discharge]]="","",IF(Table1[[#This Row],[Days Between Admissions]]&lt;=14,1,0))</f>
        <v/>
      </c>
      <c r="U210" s="6" t="str">
        <f>IF(Table1[[#This Row],[Date of Hospital Discharge]]="","",IF(Table1[[#This Row],[Days Between Admissions]]&lt;=30,1,0))</f>
        <v/>
      </c>
      <c r="V210" s="6" t="str">
        <f>IF(Table1[[#This Row],[Date of Hospital Discharge]]="","",IF(Table1[[#This Row],[Days Between Admissions]]&lt;=60,1,0))</f>
        <v/>
      </c>
      <c r="W210" s="6" t="str">
        <f>IF(Table1[[#This Row],[Date of Hospital Discharge]]="","",IF(Table1[[#This Row],[Days Between Admissions]]&lt;=90,1,0))</f>
        <v/>
      </c>
      <c r="X210" s="6" t="str">
        <f>IF(Table1[[#This Row],[Date of Hospital Discharge]]="","",IF(Table1[[#This Row],[Days Between Admissions]]="",0,IF(Table1[[#This Row],[Days Between Admissions]]&gt;90,1,0)))</f>
        <v/>
      </c>
      <c r="Y210" s="6" t="str">
        <f>IF(Table1[[#This Row],[Date of Hospital Discharge]]="","",SUM(Table1[Discharge]))</f>
        <v/>
      </c>
      <c r="Z210" s="6" t="str">
        <f>IF(Table1[[#This Row],[Date of Hospital Discharge]]="","",SUM(Table1[Readmission]))</f>
        <v/>
      </c>
      <c r="AA210" s="6" t="str">
        <f>IF(Table1[[#This Row],[Date of Hospital Discharge]]="","",VLOOKUP(Table1[[#This Row],[Discharge Month]],$AI$9:$AJ$20,2,FALSE))</f>
        <v/>
      </c>
      <c r="AB210" s="6" t="str">
        <f>IF(Table1[[#This Row],[Date of Hospital Discharge]]="","",IF(Table1[[#This Row],[Readmission Bucket]]="Readmission within 7 days",1,0))</f>
        <v/>
      </c>
      <c r="AC210" s="6" t="str">
        <f>IF(Table1[[#This Row],[Date of Hospital Discharge]]="","",IF(Table1[[#This Row],[Readmission Bucket]]="Readmission within 14 days",1,0))</f>
        <v/>
      </c>
      <c r="AD210" s="6" t="str">
        <f>IF(Table1[[#This Row],[Date of Hospital Discharge]]="","",IF(Table1[[#This Row],[Readmission Bucket]]="Readmission within 30 days",1,0))</f>
        <v/>
      </c>
      <c r="AE210" s="6" t="str">
        <f>IF(Table1[[#This Row],[Date of Hospital Discharge]]="","",IF(Table1[[#This Row],[Readmission Bucket]]="Readmission within 60 days",1,0))</f>
        <v/>
      </c>
      <c r="AF210" s="6" t="str">
        <f>IF(Table1[[#This Row],[Date of Hospital Discharge]]="","",IF(Table1[[#This Row],[Readmission Bucket]]="Readmission within 90 days",1,0))</f>
        <v/>
      </c>
      <c r="AG210" s="6" t="str">
        <f>IF(Table1[[#This Row],[Date of Hospital Discharge]]="","",IF(Table1[[#This Row],[Readmission Bucket]]="Readmission Greater than 90 Days",1,0))</f>
        <v/>
      </c>
    </row>
    <row r="211" spans="1:33" x14ac:dyDescent="0.4">
      <c r="A211" s="8">
        <v>203</v>
      </c>
      <c r="F211" s="12"/>
      <c r="H211" s="10"/>
      <c r="I211" s="12"/>
      <c r="M211" s="11"/>
      <c r="N211" s="6" t="str">
        <f>IF(Table1[[#This Row],[Date of Hospital Discharge]]="","",1)</f>
        <v/>
      </c>
      <c r="O211" s="6" t="str">
        <f>IF(Table1[[#This Row],[Date of Hospital Discharge]]="","",IF(Table1[[#This Row],[Unplanned Readmission Date]]="",0,1))</f>
        <v/>
      </c>
      <c r="P211" s="6" t="str">
        <f>IF(Table1[[#This Row],[Readmission]]=1,Table1[[#This Row],[Unplanned Readmission Date]]-Table1[[#This Row],[Date of Hospital Discharge]],"")</f>
        <v/>
      </c>
      <c r="Q211" s="6" t="str">
        <f>IF(P211="","",VLOOKUP(P211,Validation!$F$4:$G$10,2,TRUE))</f>
        <v/>
      </c>
      <c r="R211" s="6" t="str">
        <f>IF(Table1[[#This Row],[Date of Hospital Discharge]]="","",TEXT(Table1[[#This Row],[Date of Hospital Discharge]],"mmmm"))</f>
        <v/>
      </c>
      <c r="S211" s="6" t="str">
        <f>IF(Table1[[#This Row],[Date of Hospital Discharge]]="","",IF(Table1[[#This Row],[Days Between Admissions]]&lt;=7,1,0))</f>
        <v/>
      </c>
      <c r="T211" s="6" t="str">
        <f>IF(Table1[[#This Row],[Date of Hospital Discharge]]="","",IF(Table1[[#This Row],[Days Between Admissions]]&lt;=14,1,0))</f>
        <v/>
      </c>
      <c r="U211" s="6" t="str">
        <f>IF(Table1[[#This Row],[Date of Hospital Discharge]]="","",IF(Table1[[#This Row],[Days Between Admissions]]&lt;=30,1,0))</f>
        <v/>
      </c>
      <c r="V211" s="6" t="str">
        <f>IF(Table1[[#This Row],[Date of Hospital Discharge]]="","",IF(Table1[[#This Row],[Days Between Admissions]]&lt;=60,1,0))</f>
        <v/>
      </c>
      <c r="W211" s="6" t="str">
        <f>IF(Table1[[#This Row],[Date of Hospital Discharge]]="","",IF(Table1[[#This Row],[Days Between Admissions]]&lt;=90,1,0))</f>
        <v/>
      </c>
      <c r="X211" s="6" t="str">
        <f>IF(Table1[[#This Row],[Date of Hospital Discharge]]="","",IF(Table1[[#This Row],[Days Between Admissions]]="",0,IF(Table1[[#This Row],[Days Between Admissions]]&gt;90,1,0)))</f>
        <v/>
      </c>
      <c r="Y211" s="6" t="str">
        <f>IF(Table1[[#This Row],[Date of Hospital Discharge]]="","",SUM(Table1[Discharge]))</f>
        <v/>
      </c>
      <c r="Z211" s="6" t="str">
        <f>IF(Table1[[#This Row],[Date of Hospital Discharge]]="","",SUM(Table1[Readmission]))</f>
        <v/>
      </c>
      <c r="AA211" s="6" t="str">
        <f>IF(Table1[[#This Row],[Date of Hospital Discharge]]="","",VLOOKUP(Table1[[#This Row],[Discharge Month]],$AI$9:$AJ$20,2,FALSE))</f>
        <v/>
      </c>
      <c r="AB211" s="6" t="str">
        <f>IF(Table1[[#This Row],[Date of Hospital Discharge]]="","",IF(Table1[[#This Row],[Readmission Bucket]]="Readmission within 7 days",1,0))</f>
        <v/>
      </c>
      <c r="AC211" s="6" t="str">
        <f>IF(Table1[[#This Row],[Date of Hospital Discharge]]="","",IF(Table1[[#This Row],[Readmission Bucket]]="Readmission within 14 days",1,0))</f>
        <v/>
      </c>
      <c r="AD211" s="6" t="str">
        <f>IF(Table1[[#This Row],[Date of Hospital Discharge]]="","",IF(Table1[[#This Row],[Readmission Bucket]]="Readmission within 30 days",1,0))</f>
        <v/>
      </c>
      <c r="AE211" s="6" t="str">
        <f>IF(Table1[[#This Row],[Date of Hospital Discharge]]="","",IF(Table1[[#This Row],[Readmission Bucket]]="Readmission within 60 days",1,0))</f>
        <v/>
      </c>
      <c r="AF211" s="6" t="str">
        <f>IF(Table1[[#This Row],[Date of Hospital Discharge]]="","",IF(Table1[[#This Row],[Readmission Bucket]]="Readmission within 90 days",1,0))</f>
        <v/>
      </c>
      <c r="AG211" s="6" t="str">
        <f>IF(Table1[[#This Row],[Date of Hospital Discharge]]="","",IF(Table1[[#This Row],[Readmission Bucket]]="Readmission Greater than 90 Days",1,0))</f>
        <v/>
      </c>
    </row>
    <row r="212" spans="1:33" x14ac:dyDescent="0.4">
      <c r="A212" s="8">
        <v>204</v>
      </c>
      <c r="F212" s="12"/>
      <c r="H212" s="10"/>
      <c r="I212" s="12"/>
      <c r="M212" s="11"/>
      <c r="N212" s="6" t="str">
        <f>IF(Table1[[#This Row],[Date of Hospital Discharge]]="","",1)</f>
        <v/>
      </c>
      <c r="O212" s="6" t="str">
        <f>IF(Table1[[#This Row],[Date of Hospital Discharge]]="","",IF(Table1[[#This Row],[Unplanned Readmission Date]]="",0,1))</f>
        <v/>
      </c>
      <c r="P212" s="6" t="str">
        <f>IF(Table1[[#This Row],[Readmission]]=1,Table1[[#This Row],[Unplanned Readmission Date]]-Table1[[#This Row],[Date of Hospital Discharge]],"")</f>
        <v/>
      </c>
      <c r="Q212" s="6" t="str">
        <f>IF(P212="","",VLOOKUP(P212,Validation!$F$4:$G$10,2,TRUE))</f>
        <v/>
      </c>
      <c r="R212" s="6" t="str">
        <f>IF(Table1[[#This Row],[Date of Hospital Discharge]]="","",TEXT(Table1[[#This Row],[Date of Hospital Discharge]],"mmmm"))</f>
        <v/>
      </c>
      <c r="S212" s="6" t="str">
        <f>IF(Table1[[#This Row],[Date of Hospital Discharge]]="","",IF(Table1[[#This Row],[Days Between Admissions]]&lt;=7,1,0))</f>
        <v/>
      </c>
      <c r="T212" s="6" t="str">
        <f>IF(Table1[[#This Row],[Date of Hospital Discharge]]="","",IF(Table1[[#This Row],[Days Between Admissions]]&lt;=14,1,0))</f>
        <v/>
      </c>
      <c r="U212" s="6" t="str">
        <f>IF(Table1[[#This Row],[Date of Hospital Discharge]]="","",IF(Table1[[#This Row],[Days Between Admissions]]&lt;=30,1,0))</f>
        <v/>
      </c>
      <c r="V212" s="6" t="str">
        <f>IF(Table1[[#This Row],[Date of Hospital Discharge]]="","",IF(Table1[[#This Row],[Days Between Admissions]]&lt;=60,1,0))</f>
        <v/>
      </c>
      <c r="W212" s="6" t="str">
        <f>IF(Table1[[#This Row],[Date of Hospital Discharge]]="","",IF(Table1[[#This Row],[Days Between Admissions]]&lt;=90,1,0))</f>
        <v/>
      </c>
      <c r="X212" s="6" t="str">
        <f>IF(Table1[[#This Row],[Date of Hospital Discharge]]="","",IF(Table1[[#This Row],[Days Between Admissions]]="",0,IF(Table1[[#This Row],[Days Between Admissions]]&gt;90,1,0)))</f>
        <v/>
      </c>
      <c r="Y212" s="6" t="str">
        <f>IF(Table1[[#This Row],[Date of Hospital Discharge]]="","",SUM(Table1[Discharge]))</f>
        <v/>
      </c>
      <c r="Z212" s="6" t="str">
        <f>IF(Table1[[#This Row],[Date of Hospital Discharge]]="","",SUM(Table1[Readmission]))</f>
        <v/>
      </c>
      <c r="AA212" s="6" t="str">
        <f>IF(Table1[[#This Row],[Date of Hospital Discharge]]="","",VLOOKUP(Table1[[#This Row],[Discharge Month]],$AI$9:$AJ$20,2,FALSE))</f>
        <v/>
      </c>
      <c r="AB212" s="6" t="str">
        <f>IF(Table1[[#This Row],[Date of Hospital Discharge]]="","",IF(Table1[[#This Row],[Readmission Bucket]]="Readmission within 7 days",1,0))</f>
        <v/>
      </c>
      <c r="AC212" s="6" t="str">
        <f>IF(Table1[[#This Row],[Date of Hospital Discharge]]="","",IF(Table1[[#This Row],[Readmission Bucket]]="Readmission within 14 days",1,0))</f>
        <v/>
      </c>
      <c r="AD212" s="6" t="str">
        <f>IF(Table1[[#This Row],[Date of Hospital Discharge]]="","",IF(Table1[[#This Row],[Readmission Bucket]]="Readmission within 30 days",1,0))</f>
        <v/>
      </c>
      <c r="AE212" s="6" t="str">
        <f>IF(Table1[[#This Row],[Date of Hospital Discharge]]="","",IF(Table1[[#This Row],[Readmission Bucket]]="Readmission within 60 days",1,0))</f>
        <v/>
      </c>
      <c r="AF212" s="6" t="str">
        <f>IF(Table1[[#This Row],[Date of Hospital Discharge]]="","",IF(Table1[[#This Row],[Readmission Bucket]]="Readmission within 90 days",1,0))</f>
        <v/>
      </c>
      <c r="AG212" s="6" t="str">
        <f>IF(Table1[[#This Row],[Date of Hospital Discharge]]="","",IF(Table1[[#This Row],[Readmission Bucket]]="Readmission Greater than 90 Days",1,0))</f>
        <v/>
      </c>
    </row>
    <row r="213" spans="1:33" x14ac:dyDescent="0.4">
      <c r="A213" s="8">
        <v>205</v>
      </c>
      <c r="F213" s="12"/>
      <c r="H213" s="10"/>
      <c r="I213" s="12"/>
      <c r="M213" s="11"/>
      <c r="N213" s="6" t="str">
        <f>IF(Table1[[#This Row],[Date of Hospital Discharge]]="","",1)</f>
        <v/>
      </c>
      <c r="O213" s="6" t="str">
        <f>IF(Table1[[#This Row],[Date of Hospital Discharge]]="","",IF(Table1[[#This Row],[Unplanned Readmission Date]]="",0,1))</f>
        <v/>
      </c>
      <c r="P213" s="6" t="str">
        <f>IF(Table1[[#This Row],[Readmission]]=1,Table1[[#This Row],[Unplanned Readmission Date]]-Table1[[#This Row],[Date of Hospital Discharge]],"")</f>
        <v/>
      </c>
      <c r="Q213" s="6" t="str">
        <f>IF(P213="","",VLOOKUP(P213,Validation!$F$4:$G$10,2,TRUE))</f>
        <v/>
      </c>
      <c r="R213" s="6" t="str">
        <f>IF(Table1[[#This Row],[Date of Hospital Discharge]]="","",TEXT(Table1[[#This Row],[Date of Hospital Discharge]],"mmmm"))</f>
        <v/>
      </c>
      <c r="S213" s="6" t="str">
        <f>IF(Table1[[#This Row],[Date of Hospital Discharge]]="","",IF(Table1[[#This Row],[Days Between Admissions]]&lt;=7,1,0))</f>
        <v/>
      </c>
      <c r="T213" s="6" t="str">
        <f>IF(Table1[[#This Row],[Date of Hospital Discharge]]="","",IF(Table1[[#This Row],[Days Between Admissions]]&lt;=14,1,0))</f>
        <v/>
      </c>
      <c r="U213" s="6" t="str">
        <f>IF(Table1[[#This Row],[Date of Hospital Discharge]]="","",IF(Table1[[#This Row],[Days Between Admissions]]&lt;=30,1,0))</f>
        <v/>
      </c>
      <c r="V213" s="6" t="str">
        <f>IF(Table1[[#This Row],[Date of Hospital Discharge]]="","",IF(Table1[[#This Row],[Days Between Admissions]]&lt;=60,1,0))</f>
        <v/>
      </c>
      <c r="W213" s="6" t="str">
        <f>IF(Table1[[#This Row],[Date of Hospital Discharge]]="","",IF(Table1[[#This Row],[Days Between Admissions]]&lt;=90,1,0))</f>
        <v/>
      </c>
      <c r="X213" s="6" t="str">
        <f>IF(Table1[[#This Row],[Date of Hospital Discharge]]="","",IF(Table1[[#This Row],[Days Between Admissions]]="",0,IF(Table1[[#This Row],[Days Between Admissions]]&gt;90,1,0)))</f>
        <v/>
      </c>
      <c r="Y213" s="6" t="str">
        <f>IF(Table1[[#This Row],[Date of Hospital Discharge]]="","",SUM(Table1[Discharge]))</f>
        <v/>
      </c>
      <c r="Z213" s="6" t="str">
        <f>IF(Table1[[#This Row],[Date of Hospital Discharge]]="","",SUM(Table1[Readmission]))</f>
        <v/>
      </c>
      <c r="AA213" s="6" t="str">
        <f>IF(Table1[[#This Row],[Date of Hospital Discharge]]="","",VLOOKUP(Table1[[#This Row],[Discharge Month]],$AI$9:$AJ$20,2,FALSE))</f>
        <v/>
      </c>
      <c r="AB213" s="6" t="str">
        <f>IF(Table1[[#This Row],[Date of Hospital Discharge]]="","",IF(Table1[[#This Row],[Readmission Bucket]]="Readmission within 7 days",1,0))</f>
        <v/>
      </c>
      <c r="AC213" s="6" t="str">
        <f>IF(Table1[[#This Row],[Date of Hospital Discharge]]="","",IF(Table1[[#This Row],[Readmission Bucket]]="Readmission within 14 days",1,0))</f>
        <v/>
      </c>
      <c r="AD213" s="6" t="str">
        <f>IF(Table1[[#This Row],[Date of Hospital Discharge]]="","",IF(Table1[[#This Row],[Readmission Bucket]]="Readmission within 30 days",1,0))</f>
        <v/>
      </c>
      <c r="AE213" s="6" t="str">
        <f>IF(Table1[[#This Row],[Date of Hospital Discharge]]="","",IF(Table1[[#This Row],[Readmission Bucket]]="Readmission within 60 days",1,0))</f>
        <v/>
      </c>
      <c r="AF213" s="6" t="str">
        <f>IF(Table1[[#This Row],[Date of Hospital Discharge]]="","",IF(Table1[[#This Row],[Readmission Bucket]]="Readmission within 90 days",1,0))</f>
        <v/>
      </c>
      <c r="AG213" s="6" t="str">
        <f>IF(Table1[[#This Row],[Date of Hospital Discharge]]="","",IF(Table1[[#This Row],[Readmission Bucket]]="Readmission Greater than 90 Days",1,0))</f>
        <v/>
      </c>
    </row>
    <row r="214" spans="1:33" x14ac:dyDescent="0.4">
      <c r="A214" s="8">
        <v>206</v>
      </c>
      <c r="F214" s="12"/>
      <c r="H214" s="10"/>
      <c r="I214" s="12"/>
      <c r="M214" s="11"/>
      <c r="N214" s="6" t="str">
        <f>IF(Table1[[#This Row],[Date of Hospital Discharge]]="","",1)</f>
        <v/>
      </c>
      <c r="O214" s="6" t="str">
        <f>IF(Table1[[#This Row],[Date of Hospital Discharge]]="","",IF(Table1[[#This Row],[Unplanned Readmission Date]]="",0,1))</f>
        <v/>
      </c>
      <c r="P214" s="6" t="str">
        <f>IF(Table1[[#This Row],[Readmission]]=1,Table1[[#This Row],[Unplanned Readmission Date]]-Table1[[#This Row],[Date of Hospital Discharge]],"")</f>
        <v/>
      </c>
      <c r="Q214" s="6" t="str">
        <f>IF(P214="","",VLOOKUP(P214,Validation!$F$4:$G$10,2,TRUE))</f>
        <v/>
      </c>
      <c r="R214" s="6" t="str">
        <f>IF(Table1[[#This Row],[Date of Hospital Discharge]]="","",TEXT(Table1[[#This Row],[Date of Hospital Discharge]],"mmmm"))</f>
        <v/>
      </c>
      <c r="S214" s="6" t="str">
        <f>IF(Table1[[#This Row],[Date of Hospital Discharge]]="","",IF(Table1[[#This Row],[Days Between Admissions]]&lt;=7,1,0))</f>
        <v/>
      </c>
      <c r="T214" s="6" t="str">
        <f>IF(Table1[[#This Row],[Date of Hospital Discharge]]="","",IF(Table1[[#This Row],[Days Between Admissions]]&lt;=14,1,0))</f>
        <v/>
      </c>
      <c r="U214" s="6" t="str">
        <f>IF(Table1[[#This Row],[Date of Hospital Discharge]]="","",IF(Table1[[#This Row],[Days Between Admissions]]&lt;=30,1,0))</f>
        <v/>
      </c>
      <c r="V214" s="6" t="str">
        <f>IF(Table1[[#This Row],[Date of Hospital Discharge]]="","",IF(Table1[[#This Row],[Days Between Admissions]]&lt;=60,1,0))</f>
        <v/>
      </c>
      <c r="W214" s="6" t="str">
        <f>IF(Table1[[#This Row],[Date of Hospital Discharge]]="","",IF(Table1[[#This Row],[Days Between Admissions]]&lt;=90,1,0))</f>
        <v/>
      </c>
      <c r="X214" s="6" t="str">
        <f>IF(Table1[[#This Row],[Date of Hospital Discharge]]="","",IF(Table1[[#This Row],[Days Between Admissions]]="",0,IF(Table1[[#This Row],[Days Between Admissions]]&gt;90,1,0)))</f>
        <v/>
      </c>
      <c r="Y214" s="6" t="str">
        <f>IF(Table1[[#This Row],[Date of Hospital Discharge]]="","",SUM(Table1[Discharge]))</f>
        <v/>
      </c>
      <c r="Z214" s="6" t="str">
        <f>IF(Table1[[#This Row],[Date of Hospital Discharge]]="","",SUM(Table1[Readmission]))</f>
        <v/>
      </c>
      <c r="AA214" s="6" t="str">
        <f>IF(Table1[[#This Row],[Date of Hospital Discharge]]="","",VLOOKUP(Table1[[#This Row],[Discharge Month]],$AI$9:$AJ$20,2,FALSE))</f>
        <v/>
      </c>
      <c r="AB214" s="6" t="str">
        <f>IF(Table1[[#This Row],[Date of Hospital Discharge]]="","",IF(Table1[[#This Row],[Readmission Bucket]]="Readmission within 7 days",1,0))</f>
        <v/>
      </c>
      <c r="AC214" s="6" t="str">
        <f>IF(Table1[[#This Row],[Date of Hospital Discharge]]="","",IF(Table1[[#This Row],[Readmission Bucket]]="Readmission within 14 days",1,0))</f>
        <v/>
      </c>
      <c r="AD214" s="6" t="str">
        <f>IF(Table1[[#This Row],[Date of Hospital Discharge]]="","",IF(Table1[[#This Row],[Readmission Bucket]]="Readmission within 30 days",1,0))</f>
        <v/>
      </c>
      <c r="AE214" s="6" t="str">
        <f>IF(Table1[[#This Row],[Date of Hospital Discharge]]="","",IF(Table1[[#This Row],[Readmission Bucket]]="Readmission within 60 days",1,0))</f>
        <v/>
      </c>
      <c r="AF214" s="6" t="str">
        <f>IF(Table1[[#This Row],[Date of Hospital Discharge]]="","",IF(Table1[[#This Row],[Readmission Bucket]]="Readmission within 90 days",1,0))</f>
        <v/>
      </c>
      <c r="AG214" s="6" t="str">
        <f>IF(Table1[[#This Row],[Date of Hospital Discharge]]="","",IF(Table1[[#This Row],[Readmission Bucket]]="Readmission Greater than 90 Days",1,0))</f>
        <v/>
      </c>
    </row>
    <row r="215" spans="1:33" x14ac:dyDescent="0.4">
      <c r="A215" s="8">
        <v>207</v>
      </c>
      <c r="F215" s="12"/>
      <c r="H215" s="10"/>
      <c r="I215" s="12"/>
      <c r="M215" s="11"/>
      <c r="N215" s="6" t="str">
        <f>IF(Table1[[#This Row],[Date of Hospital Discharge]]="","",1)</f>
        <v/>
      </c>
      <c r="O215" s="6" t="str">
        <f>IF(Table1[[#This Row],[Date of Hospital Discharge]]="","",IF(Table1[[#This Row],[Unplanned Readmission Date]]="",0,1))</f>
        <v/>
      </c>
      <c r="P215" s="6" t="str">
        <f>IF(Table1[[#This Row],[Readmission]]=1,Table1[[#This Row],[Unplanned Readmission Date]]-Table1[[#This Row],[Date of Hospital Discharge]],"")</f>
        <v/>
      </c>
      <c r="Q215" s="6" t="str">
        <f>IF(P215="","",VLOOKUP(P215,Validation!$F$4:$G$10,2,TRUE))</f>
        <v/>
      </c>
      <c r="R215" s="6" t="str">
        <f>IF(Table1[[#This Row],[Date of Hospital Discharge]]="","",TEXT(Table1[[#This Row],[Date of Hospital Discharge]],"mmmm"))</f>
        <v/>
      </c>
      <c r="S215" s="6" t="str">
        <f>IF(Table1[[#This Row],[Date of Hospital Discharge]]="","",IF(Table1[[#This Row],[Days Between Admissions]]&lt;=7,1,0))</f>
        <v/>
      </c>
      <c r="T215" s="6" t="str">
        <f>IF(Table1[[#This Row],[Date of Hospital Discharge]]="","",IF(Table1[[#This Row],[Days Between Admissions]]&lt;=14,1,0))</f>
        <v/>
      </c>
      <c r="U215" s="6" t="str">
        <f>IF(Table1[[#This Row],[Date of Hospital Discharge]]="","",IF(Table1[[#This Row],[Days Between Admissions]]&lt;=30,1,0))</f>
        <v/>
      </c>
      <c r="V215" s="6" t="str">
        <f>IF(Table1[[#This Row],[Date of Hospital Discharge]]="","",IF(Table1[[#This Row],[Days Between Admissions]]&lt;=60,1,0))</f>
        <v/>
      </c>
      <c r="W215" s="6" t="str">
        <f>IF(Table1[[#This Row],[Date of Hospital Discharge]]="","",IF(Table1[[#This Row],[Days Between Admissions]]&lt;=90,1,0))</f>
        <v/>
      </c>
      <c r="X215" s="6" t="str">
        <f>IF(Table1[[#This Row],[Date of Hospital Discharge]]="","",IF(Table1[[#This Row],[Days Between Admissions]]="",0,IF(Table1[[#This Row],[Days Between Admissions]]&gt;90,1,0)))</f>
        <v/>
      </c>
      <c r="Y215" s="6" t="str">
        <f>IF(Table1[[#This Row],[Date of Hospital Discharge]]="","",SUM(Table1[Discharge]))</f>
        <v/>
      </c>
      <c r="Z215" s="6" t="str">
        <f>IF(Table1[[#This Row],[Date of Hospital Discharge]]="","",SUM(Table1[Readmission]))</f>
        <v/>
      </c>
      <c r="AA215" s="6" t="str">
        <f>IF(Table1[[#This Row],[Date of Hospital Discharge]]="","",VLOOKUP(Table1[[#This Row],[Discharge Month]],$AI$9:$AJ$20,2,FALSE))</f>
        <v/>
      </c>
      <c r="AB215" s="6" t="str">
        <f>IF(Table1[[#This Row],[Date of Hospital Discharge]]="","",IF(Table1[[#This Row],[Readmission Bucket]]="Readmission within 7 days",1,0))</f>
        <v/>
      </c>
      <c r="AC215" s="6" t="str">
        <f>IF(Table1[[#This Row],[Date of Hospital Discharge]]="","",IF(Table1[[#This Row],[Readmission Bucket]]="Readmission within 14 days",1,0))</f>
        <v/>
      </c>
      <c r="AD215" s="6" t="str">
        <f>IF(Table1[[#This Row],[Date of Hospital Discharge]]="","",IF(Table1[[#This Row],[Readmission Bucket]]="Readmission within 30 days",1,0))</f>
        <v/>
      </c>
      <c r="AE215" s="6" t="str">
        <f>IF(Table1[[#This Row],[Date of Hospital Discharge]]="","",IF(Table1[[#This Row],[Readmission Bucket]]="Readmission within 60 days",1,0))</f>
        <v/>
      </c>
      <c r="AF215" s="6" t="str">
        <f>IF(Table1[[#This Row],[Date of Hospital Discharge]]="","",IF(Table1[[#This Row],[Readmission Bucket]]="Readmission within 90 days",1,0))</f>
        <v/>
      </c>
      <c r="AG215" s="6" t="str">
        <f>IF(Table1[[#This Row],[Date of Hospital Discharge]]="","",IF(Table1[[#This Row],[Readmission Bucket]]="Readmission Greater than 90 Days",1,0))</f>
        <v/>
      </c>
    </row>
    <row r="216" spans="1:33" x14ac:dyDescent="0.4">
      <c r="A216" s="8">
        <v>208</v>
      </c>
      <c r="F216" s="12"/>
      <c r="H216" s="10"/>
      <c r="I216" s="12"/>
      <c r="M216" s="11"/>
      <c r="N216" s="6" t="str">
        <f>IF(Table1[[#This Row],[Date of Hospital Discharge]]="","",1)</f>
        <v/>
      </c>
      <c r="O216" s="6" t="str">
        <f>IF(Table1[[#This Row],[Date of Hospital Discharge]]="","",IF(Table1[[#This Row],[Unplanned Readmission Date]]="",0,1))</f>
        <v/>
      </c>
      <c r="P216" s="6" t="str">
        <f>IF(Table1[[#This Row],[Readmission]]=1,Table1[[#This Row],[Unplanned Readmission Date]]-Table1[[#This Row],[Date of Hospital Discharge]],"")</f>
        <v/>
      </c>
      <c r="Q216" s="6" t="str">
        <f>IF(P216="","",VLOOKUP(P216,Validation!$F$4:$G$10,2,TRUE))</f>
        <v/>
      </c>
      <c r="R216" s="6" t="str">
        <f>IF(Table1[[#This Row],[Date of Hospital Discharge]]="","",TEXT(Table1[[#This Row],[Date of Hospital Discharge]],"mmmm"))</f>
        <v/>
      </c>
      <c r="S216" s="6" t="str">
        <f>IF(Table1[[#This Row],[Date of Hospital Discharge]]="","",IF(Table1[[#This Row],[Days Between Admissions]]&lt;=7,1,0))</f>
        <v/>
      </c>
      <c r="T216" s="6" t="str">
        <f>IF(Table1[[#This Row],[Date of Hospital Discharge]]="","",IF(Table1[[#This Row],[Days Between Admissions]]&lt;=14,1,0))</f>
        <v/>
      </c>
      <c r="U216" s="6" t="str">
        <f>IF(Table1[[#This Row],[Date of Hospital Discharge]]="","",IF(Table1[[#This Row],[Days Between Admissions]]&lt;=30,1,0))</f>
        <v/>
      </c>
      <c r="V216" s="6" t="str">
        <f>IF(Table1[[#This Row],[Date of Hospital Discharge]]="","",IF(Table1[[#This Row],[Days Between Admissions]]&lt;=60,1,0))</f>
        <v/>
      </c>
      <c r="W216" s="6" t="str">
        <f>IF(Table1[[#This Row],[Date of Hospital Discharge]]="","",IF(Table1[[#This Row],[Days Between Admissions]]&lt;=90,1,0))</f>
        <v/>
      </c>
      <c r="X216" s="6" t="str">
        <f>IF(Table1[[#This Row],[Date of Hospital Discharge]]="","",IF(Table1[[#This Row],[Days Between Admissions]]="",0,IF(Table1[[#This Row],[Days Between Admissions]]&gt;90,1,0)))</f>
        <v/>
      </c>
      <c r="Y216" s="6" t="str">
        <f>IF(Table1[[#This Row],[Date of Hospital Discharge]]="","",SUM(Table1[Discharge]))</f>
        <v/>
      </c>
      <c r="Z216" s="6" t="str">
        <f>IF(Table1[[#This Row],[Date of Hospital Discharge]]="","",SUM(Table1[Readmission]))</f>
        <v/>
      </c>
      <c r="AA216" s="6" t="str">
        <f>IF(Table1[[#This Row],[Date of Hospital Discharge]]="","",VLOOKUP(Table1[[#This Row],[Discharge Month]],$AI$9:$AJ$20,2,FALSE))</f>
        <v/>
      </c>
      <c r="AB216" s="6" t="str">
        <f>IF(Table1[[#This Row],[Date of Hospital Discharge]]="","",IF(Table1[[#This Row],[Readmission Bucket]]="Readmission within 7 days",1,0))</f>
        <v/>
      </c>
      <c r="AC216" s="6" t="str">
        <f>IF(Table1[[#This Row],[Date of Hospital Discharge]]="","",IF(Table1[[#This Row],[Readmission Bucket]]="Readmission within 14 days",1,0))</f>
        <v/>
      </c>
      <c r="AD216" s="6" t="str">
        <f>IF(Table1[[#This Row],[Date of Hospital Discharge]]="","",IF(Table1[[#This Row],[Readmission Bucket]]="Readmission within 30 days",1,0))</f>
        <v/>
      </c>
      <c r="AE216" s="6" t="str">
        <f>IF(Table1[[#This Row],[Date of Hospital Discharge]]="","",IF(Table1[[#This Row],[Readmission Bucket]]="Readmission within 60 days",1,0))</f>
        <v/>
      </c>
      <c r="AF216" s="6" t="str">
        <f>IF(Table1[[#This Row],[Date of Hospital Discharge]]="","",IF(Table1[[#This Row],[Readmission Bucket]]="Readmission within 90 days",1,0))</f>
        <v/>
      </c>
      <c r="AG216" s="6" t="str">
        <f>IF(Table1[[#This Row],[Date of Hospital Discharge]]="","",IF(Table1[[#This Row],[Readmission Bucket]]="Readmission Greater than 90 Days",1,0))</f>
        <v/>
      </c>
    </row>
    <row r="217" spans="1:33" x14ac:dyDescent="0.4">
      <c r="A217" s="8">
        <v>209</v>
      </c>
      <c r="F217" s="12"/>
      <c r="H217" s="10"/>
      <c r="I217" s="12"/>
      <c r="M217" s="11"/>
      <c r="N217" s="6" t="str">
        <f>IF(Table1[[#This Row],[Date of Hospital Discharge]]="","",1)</f>
        <v/>
      </c>
      <c r="O217" s="6" t="str">
        <f>IF(Table1[[#This Row],[Date of Hospital Discharge]]="","",IF(Table1[[#This Row],[Unplanned Readmission Date]]="",0,1))</f>
        <v/>
      </c>
      <c r="P217" s="6" t="str">
        <f>IF(Table1[[#This Row],[Readmission]]=1,Table1[[#This Row],[Unplanned Readmission Date]]-Table1[[#This Row],[Date of Hospital Discharge]],"")</f>
        <v/>
      </c>
      <c r="Q217" s="6" t="str">
        <f>IF(P217="","",VLOOKUP(P217,Validation!$F$4:$G$10,2,TRUE))</f>
        <v/>
      </c>
      <c r="R217" s="6" t="str">
        <f>IF(Table1[[#This Row],[Date of Hospital Discharge]]="","",TEXT(Table1[[#This Row],[Date of Hospital Discharge]],"mmmm"))</f>
        <v/>
      </c>
      <c r="S217" s="6" t="str">
        <f>IF(Table1[[#This Row],[Date of Hospital Discharge]]="","",IF(Table1[[#This Row],[Days Between Admissions]]&lt;=7,1,0))</f>
        <v/>
      </c>
      <c r="T217" s="6" t="str">
        <f>IF(Table1[[#This Row],[Date of Hospital Discharge]]="","",IF(Table1[[#This Row],[Days Between Admissions]]&lt;=14,1,0))</f>
        <v/>
      </c>
      <c r="U217" s="6" t="str">
        <f>IF(Table1[[#This Row],[Date of Hospital Discharge]]="","",IF(Table1[[#This Row],[Days Between Admissions]]&lt;=30,1,0))</f>
        <v/>
      </c>
      <c r="V217" s="6" t="str">
        <f>IF(Table1[[#This Row],[Date of Hospital Discharge]]="","",IF(Table1[[#This Row],[Days Between Admissions]]&lt;=60,1,0))</f>
        <v/>
      </c>
      <c r="W217" s="6" t="str">
        <f>IF(Table1[[#This Row],[Date of Hospital Discharge]]="","",IF(Table1[[#This Row],[Days Between Admissions]]&lt;=90,1,0))</f>
        <v/>
      </c>
      <c r="X217" s="6" t="str">
        <f>IF(Table1[[#This Row],[Date of Hospital Discharge]]="","",IF(Table1[[#This Row],[Days Between Admissions]]="",0,IF(Table1[[#This Row],[Days Between Admissions]]&gt;90,1,0)))</f>
        <v/>
      </c>
      <c r="Y217" s="6" t="str">
        <f>IF(Table1[[#This Row],[Date of Hospital Discharge]]="","",SUM(Table1[Discharge]))</f>
        <v/>
      </c>
      <c r="Z217" s="6" t="str">
        <f>IF(Table1[[#This Row],[Date of Hospital Discharge]]="","",SUM(Table1[Readmission]))</f>
        <v/>
      </c>
      <c r="AA217" s="6" t="str">
        <f>IF(Table1[[#This Row],[Date of Hospital Discharge]]="","",VLOOKUP(Table1[[#This Row],[Discharge Month]],$AI$9:$AJ$20,2,FALSE))</f>
        <v/>
      </c>
      <c r="AB217" s="6" t="str">
        <f>IF(Table1[[#This Row],[Date of Hospital Discharge]]="","",IF(Table1[[#This Row],[Readmission Bucket]]="Readmission within 7 days",1,0))</f>
        <v/>
      </c>
      <c r="AC217" s="6" t="str">
        <f>IF(Table1[[#This Row],[Date of Hospital Discharge]]="","",IF(Table1[[#This Row],[Readmission Bucket]]="Readmission within 14 days",1,0))</f>
        <v/>
      </c>
      <c r="AD217" s="6" t="str">
        <f>IF(Table1[[#This Row],[Date of Hospital Discharge]]="","",IF(Table1[[#This Row],[Readmission Bucket]]="Readmission within 30 days",1,0))</f>
        <v/>
      </c>
      <c r="AE217" s="6" t="str">
        <f>IF(Table1[[#This Row],[Date of Hospital Discharge]]="","",IF(Table1[[#This Row],[Readmission Bucket]]="Readmission within 60 days",1,0))</f>
        <v/>
      </c>
      <c r="AF217" s="6" t="str">
        <f>IF(Table1[[#This Row],[Date of Hospital Discharge]]="","",IF(Table1[[#This Row],[Readmission Bucket]]="Readmission within 90 days",1,0))</f>
        <v/>
      </c>
      <c r="AG217" s="6" t="str">
        <f>IF(Table1[[#This Row],[Date of Hospital Discharge]]="","",IF(Table1[[#This Row],[Readmission Bucket]]="Readmission Greater than 90 Days",1,0))</f>
        <v/>
      </c>
    </row>
    <row r="218" spans="1:33" x14ac:dyDescent="0.4">
      <c r="A218" s="8">
        <v>210</v>
      </c>
      <c r="F218" s="12"/>
      <c r="H218" s="10"/>
      <c r="I218" s="12"/>
      <c r="M218" s="11"/>
      <c r="N218" s="6" t="str">
        <f>IF(Table1[[#This Row],[Date of Hospital Discharge]]="","",1)</f>
        <v/>
      </c>
      <c r="O218" s="6" t="str">
        <f>IF(Table1[[#This Row],[Date of Hospital Discharge]]="","",IF(Table1[[#This Row],[Unplanned Readmission Date]]="",0,1))</f>
        <v/>
      </c>
      <c r="P218" s="6" t="str">
        <f>IF(Table1[[#This Row],[Readmission]]=1,Table1[[#This Row],[Unplanned Readmission Date]]-Table1[[#This Row],[Date of Hospital Discharge]],"")</f>
        <v/>
      </c>
      <c r="Q218" s="6" t="str">
        <f>IF(P218="","",VLOOKUP(P218,Validation!$F$4:$G$10,2,TRUE))</f>
        <v/>
      </c>
      <c r="R218" s="6" t="str">
        <f>IF(Table1[[#This Row],[Date of Hospital Discharge]]="","",TEXT(Table1[[#This Row],[Date of Hospital Discharge]],"mmmm"))</f>
        <v/>
      </c>
      <c r="S218" s="6" t="str">
        <f>IF(Table1[[#This Row],[Date of Hospital Discharge]]="","",IF(Table1[[#This Row],[Days Between Admissions]]&lt;=7,1,0))</f>
        <v/>
      </c>
      <c r="T218" s="6" t="str">
        <f>IF(Table1[[#This Row],[Date of Hospital Discharge]]="","",IF(Table1[[#This Row],[Days Between Admissions]]&lt;=14,1,0))</f>
        <v/>
      </c>
      <c r="U218" s="6" t="str">
        <f>IF(Table1[[#This Row],[Date of Hospital Discharge]]="","",IF(Table1[[#This Row],[Days Between Admissions]]&lt;=30,1,0))</f>
        <v/>
      </c>
      <c r="V218" s="6" t="str">
        <f>IF(Table1[[#This Row],[Date of Hospital Discharge]]="","",IF(Table1[[#This Row],[Days Between Admissions]]&lt;=60,1,0))</f>
        <v/>
      </c>
      <c r="W218" s="6" t="str">
        <f>IF(Table1[[#This Row],[Date of Hospital Discharge]]="","",IF(Table1[[#This Row],[Days Between Admissions]]&lt;=90,1,0))</f>
        <v/>
      </c>
      <c r="X218" s="6" t="str">
        <f>IF(Table1[[#This Row],[Date of Hospital Discharge]]="","",IF(Table1[[#This Row],[Days Between Admissions]]="",0,IF(Table1[[#This Row],[Days Between Admissions]]&gt;90,1,0)))</f>
        <v/>
      </c>
      <c r="Y218" s="6" t="str">
        <f>IF(Table1[[#This Row],[Date of Hospital Discharge]]="","",SUM(Table1[Discharge]))</f>
        <v/>
      </c>
      <c r="Z218" s="6" t="str">
        <f>IF(Table1[[#This Row],[Date of Hospital Discharge]]="","",SUM(Table1[Readmission]))</f>
        <v/>
      </c>
      <c r="AA218" s="6" t="str">
        <f>IF(Table1[[#This Row],[Date of Hospital Discharge]]="","",VLOOKUP(Table1[[#This Row],[Discharge Month]],$AI$9:$AJ$20,2,FALSE))</f>
        <v/>
      </c>
      <c r="AB218" s="6" t="str">
        <f>IF(Table1[[#This Row],[Date of Hospital Discharge]]="","",IF(Table1[[#This Row],[Readmission Bucket]]="Readmission within 7 days",1,0))</f>
        <v/>
      </c>
      <c r="AC218" s="6" t="str">
        <f>IF(Table1[[#This Row],[Date of Hospital Discharge]]="","",IF(Table1[[#This Row],[Readmission Bucket]]="Readmission within 14 days",1,0))</f>
        <v/>
      </c>
      <c r="AD218" s="6" t="str">
        <f>IF(Table1[[#This Row],[Date of Hospital Discharge]]="","",IF(Table1[[#This Row],[Readmission Bucket]]="Readmission within 30 days",1,0))</f>
        <v/>
      </c>
      <c r="AE218" s="6" t="str">
        <f>IF(Table1[[#This Row],[Date of Hospital Discharge]]="","",IF(Table1[[#This Row],[Readmission Bucket]]="Readmission within 60 days",1,0))</f>
        <v/>
      </c>
      <c r="AF218" s="6" t="str">
        <f>IF(Table1[[#This Row],[Date of Hospital Discharge]]="","",IF(Table1[[#This Row],[Readmission Bucket]]="Readmission within 90 days",1,0))</f>
        <v/>
      </c>
      <c r="AG218" s="6" t="str">
        <f>IF(Table1[[#This Row],[Date of Hospital Discharge]]="","",IF(Table1[[#This Row],[Readmission Bucket]]="Readmission Greater than 90 Days",1,0))</f>
        <v/>
      </c>
    </row>
    <row r="219" spans="1:33" x14ac:dyDescent="0.4">
      <c r="A219" s="8">
        <v>211</v>
      </c>
      <c r="F219" s="12"/>
      <c r="H219" s="10"/>
      <c r="I219" s="12"/>
      <c r="M219" s="11"/>
      <c r="N219" s="6" t="str">
        <f>IF(Table1[[#This Row],[Date of Hospital Discharge]]="","",1)</f>
        <v/>
      </c>
      <c r="O219" s="6" t="str">
        <f>IF(Table1[[#This Row],[Date of Hospital Discharge]]="","",IF(Table1[[#This Row],[Unplanned Readmission Date]]="",0,1))</f>
        <v/>
      </c>
      <c r="P219" s="6" t="str">
        <f>IF(Table1[[#This Row],[Readmission]]=1,Table1[[#This Row],[Unplanned Readmission Date]]-Table1[[#This Row],[Date of Hospital Discharge]],"")</f>
        <v/>
      </c>
      <c r="Q219" s="6" t="str">
        <f>IF(P219="","",VLOOKUP(P219,Validation!$F$4:$G$10,2,TRUE))</f>
        <v/>
      </c>
      <c r="R219" s="6" t="str">
        <f>IF(Table1[[#This Row],[Date of Hospital Discharge]]="","",TEXT(Table1[[#This Row],[Date of Hospital Discharge]],"mmmm"))</f>
        <v/>
      </c>
      <c r="S219" s="6" t="str">
        <f>IF(Table1[[#This Row],[Date of Hospital Discharge]]="","",IF(Table1[[#This Row],[Days Between Admissions]]&lt;=7,1,0))</f>
        <v/>
      </c>
      <c r="T219" s="6" t="str">
        <f>IF(Table1[[#This Row],[Date of Hospital Discharge]]="","",IF(Table1[[#This Row],[Days Between Admissions]]&lt;=14,1,0))</f>
        <v/>
      </c>
      <c r="U219" s="6" t="str">
        <f>IF(Table1[[#This Row],[Date of Hospital Discharge]]="","",IF(Table1[[#This Row],[Days Between Admissions]]&lt;=30,1,0))</f>
        <v/>
      </c>
      <c r="V219" s="6" t="str">
        <f>IF(Table1[[#This Row],[Date of Hospital Discharge]]="","",IF(Table1[[#This Row],[Days Between Admissions]]&lt;=60,1,0))</f>
        <v/>
      </c>
      <c r="W219" s="6" t="str">
        <f>IF(Table1[[#This Row],[Date of Hospital Discharge]]="","",IF(Table1[[#This Row],[Days Between Admissions]]&lt;=90,1,0))</f>
        <v/>
      </c>
      <c r="X219" s="6" t="str">
        <f>IF(Table1[[#This Row],[Date of Hospital Discharge]]="","",IF(Table1[[#This Row],[Days Between Admissions]]="",0,IF(Table1[[#This Row],[Days Between Admissions]]&gt;90,1,0)))</f>
        <v/>
      </c>
      <c r="Y219" s="6" t="str">
        <f>IF(Table1[[#This Row],[Date of Hospital Discharge]]="","",SUM(Table1[Discharge]))</f>
        <v/>
      </c>
      <c r="Z219" s="6" t="str">
        <f>IF(Table1[[#This Row],[Date of Hospital Discharge]]="","",SUM(Table1[Readmission]))</f>
        <v/>
      </c>
      <c r="AA219" s="6" t="str">
        <f>IF(Table1[[#This Row],[Date of Hospital Discharge]]="","",VLOOKUP(Table1[[#This Row],[Discharge Month]],$AI$9:$AJ$20,2,FALSE))</f>
        <v/>
      </c>
      <c r="AB219" s="6" t="str">
        <f>IF(Table1[[#This Row],[Date of Hospital Discharge]]="","",IF(Table1[[#This Row],[Readmission Bucket]]="Readmission within 7 days",1,0))</f>
        <v/>
      </c>
      <c r="AC219" s="6" t="str">
        <f>IF(Table1[[#This Row],[Date of Hospital Discharge]]="","",IF(Table1[[#This Row],[Readmission Bucket]]="Readmission within 14 days",1,0))</f>
        <v/>
      </c>
      <c r="AD219" s="6" t="str">
        <f>IF(Table1[[#This Row],[Date of Hospital Discharge]]="","",IF(Table1[[#This Row],[Readmission Bucket]]="Readmission within 30 days",1,0))</f>
        <v/>
      </c>
      <c r="AE219" s="6" t="str">
        <f>IF(Table1[[#This Row],[Date of Hospital Discharge]]="","",IF(Table1[[#This Row],[Readmission Bucket]]="Readmission within 60 days",1,0))</f>
        <v/>
      </c>
      <c r="AF219" s="6" t="str">
        <f>IF(Table1[[#This Row],[Date of Hospital Discharge]]="","",IF(Table1[[#This Row],[Readmission Bucket]]="Readmission within 90 days",1,0))</f>
        <v/>
      </c>
      <c r="AG219" s="6" t="str">
        <f>IF(Table1[[#This Row],[Date of Hospital Discharge]]="","",IF(Table1[[#This Row],[Readmission Bucket]]="Readmission Greater than 90 Days",1,0))</f>
        <v/>
      </c>
    </row>
    <row r="220" spans="1:33" x14ac:dyDescent="0.4">
      <c r="A220" s="8">
        <v>212</v>
      </c>
      <c r="F220" s="12"/>
      <c r="H220" s="10"/>
      <c r="I220" s="12"/>
      <c r="M220" s="11"/>
      <c r="N220" s="6" t="str">
        <f>IF(Table1[[#This Row],[Date of Hospital Discharge]]="","",1)</f>
        <v/>
      </c>
      <c r="O220" s="6" t="str">
        <f>IF(Table1[[#This Row],[Date of Hospital Discharge]]="","",IF(Table1[[#This Row],[Unplanned Readmission Date]]="",0,1))</f>
        <v/>
      </c>
      <c r="P220" s="6" t="str">
        <f>IF(Table1[[#This Row],[Readmission]]=1,Table1[[#This Row],[Unplanned Readmission Date]]-Table1[[#This Row],[Date of Hospital Discharge]],"")</f>
        <v/>
      </c>
      <c r="Q220" s="6" t="str">
        <f>IF(P220="","",VLOOKUP(P220,Validation!$F$4:$G$10,2,TRUE))</f>
        <v/>
      </c>
      <c r="R220" s="6" t="str">
        <f>IF(Table1[[#This Row],[Date of Hospital Discharge]]="","",TEXT(Table1[[#This Row],[Date of Hospital Discharge]],"mmmm"))</f>
        <v/>
      </c>
      <c r="S220" s="6" t="str">
        <f>IF(Table1[[#This Row],[Date of Hospital Discharge]]="","",IF(Table1[[#This Row],[Days Between Admissions]]&lt;=7,1,0))</f>
        <v/>
      </c>
      <c r="T220" s="6" t="str">
        <f>IF(Table1[[#This Row],[Date of Hospital Discharge]]="","",IF(Table1[[#This Row],[Days Between Admissions]]&lt;=14,1,0))</f>
        <v/>
      </c>
      <c r="U220" s="6" t="str">
        <f>IF(Table1[[#This Row],[Date of Hospital Discharge]]="","",IF(Table1[[#This Row],[Days Between Admissions]]&lt;=30,1,0))</f>
        <v/>
      </c>
      <c r="V220" s="6" t="str">
        <f>IF(Table1[[#This Row],[Date of Hospital Discharge]]="","",IF(Table1[[#This Row],[Days Between Admissions]]&lt;=60,1,0))</f>
        <v/>
      </c>
      <c r="W220" s="6" t="str">
        <f>IF(Table1[[#This Row],[Date of Hospital Discharge]]="","",IF(Table1[[#This Row],[Days Between Admissions]]&lt;=90,1,0))</f>
        <v/>
      </c>
      <c r="X220" s="6" t="str">
        <f>IF(Table1[[#This Row],[Date of Hospital Discharge]]="","",IF(Table1[[#This Row],[Days Between Admissions]]="",0,IF(Table1[[#This Row],[Days Between Admissions]]&gt;90,1,0)))</f>
        <v/>
      </c>
      <c r="Y220" s="6" t="str">
        <f>IF(Table1[[#This Row],[Date of Hospital Discharge]]="","",SUM(Table1[Discharge]))</f>
        <v/>
      </c>
      <c r="Z220" s="6" t="str">
        <f>IF(Table1[[#This Row],[Date of Hospital Discharge]]="","",SUM(Table1[Readmission]))</f>
        <v/>
      </c>
      <c r="AA220" s="6" t="str">
        <f>IF(Table1[[#This Row],[Date of Hospital Discharge]]="","",VLOOKUP(Table1[[#This Row],[Discharge Month]],$AI$9:$AJ$20,2,FALSE))</f>
        <v/>
      </c>
      <c r="AB220" s="6" t="str">
        <f>IF(Table1[[#This Row],[Date of Hospital Discharge]]="","",IF(Table1[[#This Row],[Readmission Bucket]]="Readmission within 7 days",1,0))</f>
        <v/>
      </c>
      <c r="AC220" s="6" t="str">
        <f>IF(Table1[[#This Row],[Date of Hospital Discharge]]="","",IF(Table1[[#This Row],[Readmission Bucket]]="Readmission within 14 days",1,0))</f>
        <v/>
      </c>
      <c r="AD220" s="6" t="str">
        <f>IF(Table1[[#This Row],[Date of Hospital Discharge]]="","",IF(Table1[[#This Row],[Readmission Bucket]]="Readmission within 30 days",1,0))</f>
        <v/>
      </c>
      <c r="AE220" s="6" t="str">
        <f>IF(Table1[[#This Row],[Date of Hospital Discharge]]="","",IF(Table1[[#This Row],[Readmission Bucket]]="Readmission within 60 days",1,0))</f>
        <v/>
      </c>
      <c r="AF220" s="6" t="str">
        <f>IF(Table1[[#This Row],[Date of Hospital Discharge]]="","",IF(Table1[[#This Row],[Readmission Bucket]]="Readmission within 90 days",1,0))</f>
        <v/>
      </c>
      <c r="AG220" s="6" t="str">
        <f>IF(Table1[[#This Row],[Date of Hospital Discharge]]="","",IF(Table1[[#This Row],[Readmission Bucket]]="Readmission Greater than 90 Days",1,0))</f>
        <v/>
      </c>
    </row>
    <row r="221" spans="1:33" x14ac:dyDescent="0.4">
      <c r="A221" s="8">
        <v>213</v>
      </c>
      <c r="F221" s="12"/>
      <c r="H221" s="10"/>
      <c r="I221" s="12"/>
      <c r="M221" s="11"/>
      <c r="N221" s="6" t="str">
        <f>IF(Table1[[#This Row],[Date of Hospital Discharge]]="","",1)</f>
        <v/>
      </c>
      <c r="O221" s="6" t="str">
        <f>IF(Table1[[#This Row],[Date of Hospital Discharge]]="","",IF(Table1[[#This Row],[Unplanned Readmission Date]]="",0,1))</f>
        <v/>
      </c>
      <c r="P221" s="6" t="str">
        <f>IF(Table1[[#This Row],[Readmission]]=1,Table1[[#This Row],[Unplanned Readmission Date]]-Table1[[#This Row],[Date of Hospital Discharge]],"")</f>
        <v/>
      </c>
      <c r="Q221" s="6" t="str">
        <f>IF(P221="","",VLOOKUP(P221,Validation!$F$4:$G$10,2,TRUE))</f>
        <v/>
      </c>
      <c r="R221" s="6" t="str">
        <f>IF(Table1[[#This Row],[Date of Hospital Discharge]]="","",TEXT(Table1[[#This Row],[Date of Hospital Discharge]],"mmmm"))</f>
        <v/>
      </c>
      <c r="S221" s="6" t="str">
        <f>IF(Table1[[#This Row],[Date of Hospital Discharge]]="","",IF(Table1[[#This Row],[Days Between Admissions]]&lt;=7,1,0))</f>
        <v/>
      </c>
      <c r="T221" s="6" t="str">
        <f>IF(Table1[[#This Row],[Date of Hospital Discharge]]="","",IF(Table1[[#This Row],[Days Between Admissions]]&lt;=14,1,0))</f>
        <v/>
      </c>
      <c r="U221" s="6" t="str">
        <f>IF(Table1[[#This Row],[Date of Hospital Discharge]]="","",IF(Table1[[#This Row],[Days Between Admissions]]&lt;=30,1,0))</f>
        <v/>
      </c>
      <c r="V221" s="6" t="str">
        <f>IF(Table1[[#This Row],[Date of Hospital Discharge]]="","",IF(Table1[[#This Row],[Days Between Admissions]]&lt;=60,1,0))</f>
        <v/>
      </c>
      <c r="W221" s="6" t="str">
        <f>IF(Table1[[#This Row],[Date of Hospital Discharge]]="","",IF(Table1[[#This Row],[Days Between Admissions]]&lt;=90,1,0))</f>
        <v/>
      </c>
      <c r="X221" s="6" t="str">
        <f>IF(Table1[[#This Row],[Date of Hospital Discharge]]="","",IF(Table1[[#This Row],[Days Between Admissions]]="",0,IF(Table1[[#This Row],[Days Between Admissions]]&gt;90,1,0)))</f>
        <v/>
      </c>
      <c r="Y221" s="6" t="str">
        <f>IF(Table1[[#This Row],[Date of Hospital Discharge]]="","",SUM(Table1[Discharge]))</f>
        <v/>
      </c>
      <c r="Z221" s="6" t="str">
        <f>IF(Table1[[#This Row],[Date of Hospital Discharge]]="","",SUM(Table1[Readmission]))</f>
        <v/>
      </c>
      <c r="AA221" s="6" t="str">
        <f>IF(Table1[[#This Row],[Date of Hospital Discharge]]="","",VLOOKUP(Table1[[#This Row],[Discharge Month]],$AI$9:$AJ$20,2,FALSE))</f>
        <v/>
      </c>
      <c r="AB221" s="6" t="str">
        <f>IF(Table1[[#This Row],[Date of Hospital Discharge]]="","",IF(Table1[[#This Row],[Readmission Bucket]]="Readmission within 7 days",1,0))</f>
        <v/>
      </c>
      <c r="AC221" s="6" t="str">
        <f>IF(Table1[[#This Row],[Date of Hospital Discharge]]="","",IF(Table1[[#This Row],[Readmission Bucket]]="Readmission within 14 days",1,0))</f>
        <v/>
      </c>
      <c r="AD221" s="6" t="str">
        <f>IF(Table1[[#This Row],[Date of Hospital Discharge]]="","",IF(Table1[[#This Row],[Readmission Bucket]]="Readmission within 30 days",1,0))</f>
        <v/>
      </c>
      <c r="AE221" s="6" t="str">
        <f>IF(Table1[[#This Row],[Date of Hospital Discharge]]="","",IF(Table1[[#This Row],[Readmission Bucket]]="Readmission within 60 days",1,0))</f>
        <v/>
      </c>
      <c r="AF221" s="6" t="str">
        <f>IF(Table1[[#This Row],[Date of Hospital Discharge]]="","",IF(Table1[[#This Row],[Readmission Bucket]]="Readmission within 90 days",1,0))</f>
        <v/>
      </c>
      <c r="AG221" s="6" t="str">
        <f>IF(Table1[[#This Row],[Date of Hospital Discharge]]="","",IF(Table1[[#This Row],[Readmission Bucket]]="Readmission Greater than 90 Days",1,0))</f>
        <v/>
      </c>
    </row>
    <row r="222" spans="1:33" x14ac:dyDescent="0.4">
      <c r="A222" s="8">
        <v>214</v>
      </c>
      <c r="F222" s="12"/>
      <c r="H222" s="10"/>
      <c r="I222" s="12"/>
      <c r="M222" s="11"/>
      <c r="N222" s="6" t="str">
        <f>IF(Table1[[#This Row],[Date of Hospital Discharge]]="","",1)</f>
        <v/>
      </c>
      <c r="O222" s="6" t="str">
        <f>IF(Table1[[#This Row],[Date of Hospital Discharge]]="","",IF(Table1[[#This Row],[Unplanned Readmission Date]]="",0,1))</f>
        <v/>
      </c>
      <c r="P222" s="6" t="str">
        <f>IF(Table1[[#This Row],[Readmission]]=1,Table1[[#This Row],[Unplanned Readmission Date]]-Table1[[#This Row],[Date of Hospital Discharge]],"")</f>
        <v/>
      </c>
      <c r="Q222" s="6" t="str">
        <f>IF(P222="","",VLOOKUP(P222,Validation!$F$4:$G$10,2,TRUE))</f>
        <v/>
      </c>
      <c r="R222" s="6" t="str">
        <f>IF(Table1[[#This Row],[Date of Hospital Discharge]]="","",TEXT(Table1[[#This Row],[Date of Hospital Discharge]],"mmmm"))</f>
        <v/>
      </c>
      <c r="S222" s="6" t="str">
        <f>IF(Table1[[#This Row],[Date of Hospital Discharge]]="","",IF(Table1[[#This Row],[Days Between Admissions]]&lt;=7,1,0))</f>
        <v/>
      </c>
      <c r="T222" s="6" t="str">
        <f>IF(Table1[[#This Row],[Date of Hospital Discharge]]="","",IF(Table1[[#This Row],[Days Between Admissions]]&lt;=14,1,0))</f>
        <v/>
      </c>
      <c r="U222" s="6" t="str">
        <f>IF(Table1[[#This Row],[Date of Hospital Discharge]]="","",IF(Table1[[#This Row],[Days Between Admissions]]&lt;=30,1,0))</f>
        <v/>
      </c>
      <c r="V222" s="6" t="str">
        <f>IF(Table1[[#This Row],[Date of Hospital Discharge]]="","",IF(Table1[[#This Row],[Days Between Admissions]]&lt;=60,1,0))</f>
        <v/>
      </c>
      <c r="W222" s="6" t="str">
        <f>IF(Table1[[#This Row],[Date of Hospital Discharge]]="","",IF(Table1[[#This Row],[Days Between Admissions]]&lt;=90,1,0))</f>
        <v/>
      </c>
      <c r="X222" s="6" t="str">
        <f>IF(Table1[[#This Row],[Date of Hospital Discharge]]="","",IF(Table1[[#This Row],[Days Between Admissions]]="",0,IF(Table1[[#This Row],[Days Between Admissions]]&gt;90,1,0)))</f>
        <v/>
      </c>
      <c r="Y222" s="6" t="str">
        <f>IF(Table1[[#This Row],[Date of Hospital Discharge]]="","",SUM(Table1[Discharge]))</f>
        <v/>
      </c>
      <c r="Z222" s="6" t="str">
        <f>IF(Table1[[#This Row],[Date of Hospital Discharge]]="","",SUM(Table1[Readmission]))</f>
        <v/>
      </c>
      <c r="AA222" s="6" t="str">
        <f>IF(Table1[[#This Row],[Date of Hospital Discharge]]="","",VLOOKUP(Table1[[#This Row],[Discharge Month]],$AI$9:$AJ$20,2,FALSE))</f>
        <v/>
      </c>
      <c r="AB222" s="6" t="str">
        <f>IF(Table1[[#This Row],[Date of Hospital Discharge]]="","",IF(Table1[[#This Row],[Readmission Bucket]]="Readmission within 7 days",1,0))</f>
        <v/>
      </c>
      <c r="AC222" s="6" t="str">
        <f>IF(Table1[[#This Row],[Date of Hospital Discharge]]="","",IF(Table1[[#This Row],[Readmission Bucket]]="Readmission within 14 days",1,0))</f>
        <v/>
      </c>
      <c r="AD222" s="6" t="str">
        <f>IF(Table1[[#This Row],[Date of Hospital Discharge]]="","",IF(Table1[[#This Row],[Readmission Bucket]]="Readmission within 30 days",1,0))</f>
        <v/>
      </c>
      <c r="AE222" s="6" t="str">
        <f>IF(Table1[[#This Row],[Date of Hospital Discharge]]="","",IF(Table1[[#This Row],[Readmission Bucket]]="Readmission within 60 days",1,0))</f>
        <v/>
      </c>
      <c r="AF222" s="6" t="str">
        <f>IF(Table1[[#This Row],[Date of Hospital Discharge]]="","",IF(Table1[[#This Row],[Readmission Bucket]]="Readmission within 90 days",1,0))</f>
        <v/>
      </c>
      <c r="AG222" s="6" t="str">
        <f>IF(Table1[[#This Row],[Date of Hospital Discharge]]="","",IF(Table1[[#This Row],[Readmission Bucket]]="Readmission Greater than 90 Days",1,0))</f>
        <v/>
      </c>
    </row>
    <row r="223" spans="1:33" x14ac:dyDescent="0.4">
      <c r="A223" s="8">
        <v>215</v>
      </c>
      <c r="F223" s="12"/>
      <c r="H223" s="10"/>
      <c r="I223" s="12"/>
      <c r="M223" s="11"/>
      <c r="N223" s="6" t="str">
        <f>IF(Table1[[#This Row],[Date of Hospital Discharge]]="","",1)</f>
        <v/>
      </c>
      <c r="O223" s="6" t="str">
        <f>IF(Table1[[#This Row],[Date of Hospital Discharge]]="","",IF(Table1[[#This Row],[Unplanned Readmission Date]]="",0,1))</f>
        <v/>
      </c>
      <c r="P223" s="6" t="str">
        <f>IF(Table1[[#This Row],[Readmission]]=1,Table1[[#This Row],[Unplanned Readmission Date]]-Table1[[#This Row],[Date of Hospital Discharge]],"")</f>
        <v/>
      </c>
      <c r="Q223" s="6" t="str">
        <f>IF(P223="","",VLOOKUP(P223,Validation!$F$4:$G$10,2,TRUE))</f>
        <v/>
      </c>
      <c r="R223" s="6" t="str">
        <f>IF(Table1[[#This Row],[Date of Hospital Discharge]]="","",TEXT(Table1[[#This Row],[Date of Hospital Discharge]],"mmmm"))</f>
        <v/>
      </c>
      <c r="S223" s="6" t="str">
        <f>IF(Table1[[#This Row],[Date of Hospital Discharge]]="","",IF(Table1[[#This Row],[Days Between Admissions]]&lt;=7,1,0))</f>
        <v/>
      </c>
      <c r="T223" s="6" t="str">
        <f>IF(Table1[[#This Row],[Date of Hospital Discharge]]="","",IF(Table1[[#This Row],[Days Between Admissions]]&lt;=14,1,0))</f>
        <v/>
      </c>
      <c r="U223" s="6" t="str">
        <f>IF(Table1[[#This Row],[Date of Hospital Discharge]]="","",IF(Table1[[#This Row],[Days Between Admissions]]&lt;=30,1,0))</f>
        <v/>
      </c>
      <c r="V223" s="6" t="str">
        <f>IF(Table1[[#This Row],[Date of Hospital Discharge]]="","",IF(Table1[[#This Row],[Days Between Admissions]]&lt;=60,1,0))</f>
        <v/>
      </c>
      <c r="W223" s="6" t="str">
        <f>IF(Table1[[#This Row],[Date of Hospital Discharge]]="","",IF(Table1[[#This Row],[Days Between Admissions]]&lt;=90,1,0))</f>
        <v/>
      </c>
      <c r="X223" s="6" t="str">
        <f>IF(Table1[[#This Row],[Date of Hospital Discharge]]="","",IF(Table1[[#This Row],[Days Between Admissions]]="",0,IF(Table1[[#This Row],[Days Between Admissions]]&gt;90,1,0)))</f>
        <v/>
      </c>
      <c r="Y223" s="6" t="str">
        <f>IF(Table1[[#This Row],[Date of Hospital Discharge]]="","",SUM(Table1[Discharge]))</f>
        <v/>
      </c>
      <c r="Z223" s="6" t="str">
        <f>IF(Table1[[#This Row],[Date of Hospital Discharge]]="","",SUM(Table1[Readmission]))</f>
        <v/>
      </c>
      <c r="AA223" s="6" t="str">
        <f>IF(Table1[[#This Row],[Date of Hospital Discharge]]="","",VLOOKUP(Table1[[#This Row],[Discharge Month]],$AI$9:$AJ$20,2,FALSE))</f>
        <v/>
      </c>
      <c r="AB223" s="6" t="str">
        <f>IF(Table1[[#This Row],[Date of Hospital Discharge]]="","",IF(Table1[[#This Row],[Readmission Bucket]]="Readmission within 7 days",1,0))</f>
        <v/>
      </c>
      <c r="AC223" s="6" t="str">
        <f>IF(Table1[[#This Row],[Date of Hospital Discharge]]="","",IF(Table1[[#This Row],[Readmission Bucket]]="Readmission within 14 days",1,0))</f>
        <v/>
      </c>
      <c r="AD223" s="6" t="str">
        <f>IF(Table1[[#This Row],[Date of Hospital Discharge]]="","",IF(Table1[[#This Row],[Readmission Bucket]]="Readmission within 30 days",1,0))</f>
        <v/>
      </c>
      <c r="AE223" s="6" t="str">
        <f>IF(Table1[[#This Row],[Date of Hospital Discharge]]="","",IF(Table1[[#This Row],[Readmission Bucket]]="Readmission within 60 days",1,0))</f>
        <v/>
      </c>
      <c r="AF223" s="6" t="str">
        <f>IF(Table1[[#This Row],[Date of Hospital Discharge]]="","",IF(Table1[[#This Row],[Readmission Bucket]]="Readmission within 90 days",1,0))</f>
        <v/>
      </c>
      <c r="AG223" s="6" t="str">
        <f>IF(Table1[[#This Row],[Date of Hospital Discharge]]="","",IF(Table1[[#This Row],[Readmission Bucket]]="Readmission Greater than 90 Days",1,0))</f>
        <v/>
      </c>
    </row>
    <row r="224" spans="1:33" x14ac:dyDescent="0.4">
      <c r="A224" s="8">
        <v>216</v>
      </c>
      <c r="F224" s="12"/>
      <c r="H224" s="10"/>
      <c r="I224" s="12"/>
      <c r="M224" s="11"/>
      <c r="N224" s="6" t="str">
        <f>IF(Table1[[#This Row],[Date of Hospital Discharge]]="","",1)</f>
        <v/>
      </c>
      <c r="O224" s="6" t="str">
        <f>IF(Table1[[#This Row],[Date of Hospital Discharge]]="","",IF(Table1[[#This Row],[Unplanned Readmission Date]]="",0,1))</f>
        <v/>
      </c>
      <c r="P224" s="6" t="str">
        <f>IF(Table1[[#This Row],[Readmission]]=1,Table1[[#This Row],[Unplanned Readmission Date]]-Table1[[#This Row],[Date of Hospital Discharge]],"")</f>
        <v/>
      </c>
      <c r="Q224" s="6" t="str">
        <f>IF(P224="","",VLOOKUP(P224,Validation!$F$4:$G$10,2,TRUE))</f>
        <v/>
      </c>
      <c r="R224" s="6" t="str">
        <f>IF(Table1[[#This Row],[Date of Hospital Discharge]]="","",TEXT(Table1[[#This Row],[Date of Hospital Discharge]],"mmmm"))</f>
        <v/>
      </c>
      <c r="S224" s="6" t="str">
        <f>IF(Table1[[#This Row],[Date of Hospital Discharge]]="","",IF(Table1[[#This Row],[Days Between Admissions]]&lt;=7,1,0))</f>
        <v/>
      </c>
      <c r="T224" s="6" t="str">
        <f>IF(Table1[[#This Row],[Date of Hospital Discharge]]="","",IF(Table1[[#This Row],[Days Between Admissions]]&lt;=14,1,0))</f>
        <v/>
      </c>
      <c r="U224" s="6" t="str">
        <f>IF(Table1[[#This Row],[Date of Hospital Discharge]]="","",IF(Table1[[#This Row],[Days Between Admissions]]&lt;=30,1,0))</f>
        <v/>
      </c>
      <c r="V224" s="6" t="str">
        <f>IF(Table1[[#This Row],[Date of Hospital Discharge]]="","",IF(Table1[[#This Row],[Days Between Admissions]]&lt;=60,1,0))</f>
        <v/>
      </c>
      <c r="W224" s="6" t="str">
        <f>IF(Table1[[#This Row],[Date of Hospital Discharge]]="","",IF(Table1[[#This Row],[Days Between Admissions]]&lt;=90,1,0))</f>
        <v/>
      </c>
      <c r="X224" s="6" t="str">
        <f>IF(Table1[[#This Row],[Date of Hospital Discharge]]="","",IF(Table1[[#This Row],[Days Between Admissions]]="",0,IF(Table1[[#This Row],[Days Between Admissions]]&gt;90,1,0)))</f>
        <v/>
      </c>
      <c r="Y224" s="6" t="str">
        <f>IF(Table1[[#This Row],[Date of Hospital Discharge]]="","",SUM(Table1[Discharge]))</f>
        <v/>
      </c>
      <c r="Z224" s="6" t="str">
        <f>IF(Table1[[#This Row],[Date of Hospital Discharge]]="","",SUM(Table1[Readmission]))</f>
        <v/>
      </c>
      <c r="AA224" s="6" t="str">
        <f>IF(Table1[[#This Row],[Date of Hospital Discharge]]="","",VLOOKUP(Table1[[#This Row],[Discharge Month]],$AI$9:$AJ$20,2,FALSE))</f>
        <v/>
      </c>
      <c r="AB224" s="6" t="str">
        <f>IF(Table1[[#This Row],[Date of Hospital Discharge]]="","",IF(Table1[[#This Row],[Readmission Bucket]]="Readmission within 7 days",1,0))</f>
        <v/>
      </c>
      <c r="AC224" s="6" t="str">
        <f>IF(Table1[[#This Row],[Date of Hospital Discharge]]="","",IF(Table1[[#This Row],[Readmission Bucket]]="Readmission within 14 days",1,0))</f>
        <v/>
      </c>
      <c r="AD224" s="6" t="str">
        <f>IF(Table1[[#This Row],[Date of Hospital Discharge]]="","",IF(Table1[[#This Row],[Readmission Bucket]]="Readmission within 30 days",1,0))</f>
        <v/>
      </c>
      <c r="AE224" s="6" t="str">
        <f>IF(Table1[[#This Row],[Date of Hospital Discharge]]="","",IF(Table1[[#This Row],[Readmission Bucket]]="Readmission within 60 days",1,0))</f>
        <v/>
      </c>
      <c r="AF224" s="6" t="str">
        <f>IF(Table1[[#This Row],[Date of Hospital Discharge]]="","",IF(Table1[[#This Row],[Readmission Bucket]]="Readmission within 90 days",1,0))</f>
        <v/>
      </c>
      <c r="AG224" s="6" t="str">
        <f>IF(Table1[[#This Row],[Date of Hospital Discharge]]="","",IF(Table1[[#This Row],[Readmission Bucket]]="Readmission Greater than 90 Days",1,0))</f>
        <v/>
      </c>
    </row>
    <row r="225" spans="1:33" x14ac:dyDescent="0.4">
      <c r="A225" s="8">
        <v>217</v>
      </c>
      <c r="F225" s="12"/>
      <c r="H225" s="10"/>
      <c r="I225" s="12"/>
      <c r="M225" s="11"/>
      <c r="N225" s="6" t="str">
        <f>IF(Table1[[#This Row],[Date of Hospital Discharge]]="","",1)</f>
        <v/>
      </c>
      <c r="O225" s="6" t="str">
        <f>IF(Table1[[#This Row],[Date of Hospital Discharge]]="","",IF(Table1[[#This Row],[Unplanned Readmission Date]]="",0,1))</f>
        <v/>
      </c>
      <c r="P225" s="6" t="str">
        <f>IF(Table1[[#This Row],[Readmission]]=1,Table1[[#This Row],[Unplanned Readmission Date]]-Table1[[#This Row],[Date of Hospital Discharge]],"")</f>
        <v/>
      </c>
      <c r="Q225" s="6" t="str">
        <f>IF(P225="","",VLOOKUP(P225,Validation!$F$4:$G$10,2,TRUE))</f>
        <v/>
      </c>
      <c r="R225" s="6" t="str">
        <f>IF(Table1[[#This Row],[Date of Hospital Discharge]]="","",TEXT(Table1[[#This Row],[Date of Hospital Discharge]],"mmmm"))</f>
        <v/>
      </c>
      <c r="S225" s="6" t="str">
        <f>IF(Table1[[#This Row],[Date of Hospital Discharge]]="","",IF(Table1[[#This Row],[Days Between Admissions]]&lt;=7,1,0))</f>
        <v/>
      </c>
      <c r="T225" s="6" t="str">
        <f>IF(Table1[[#This Row],[Date of Hospital Discharge]]="","",IF(Table1[[#This Row],[Days Between Admissions]]&lt;=14,1,0))</f>
        <v/>
      </c>
      <c r="U225" s="6" t="str">
        <f>IF(Table1[[#This Row],[Date of Hospital Discharge]]="","",IF(Table1[[#This Row],[Days Between Admissions]]&lt;=30,1,0))</f>
        <v/>
      </c>
      <c r="V225" s="6" t="str">
        <f>IF(Table1[[#This Row],[Date of Hospital Discharge]]="","",IF(Table1[[#This Row],[Days Between Admissions]]&lt;=60,1,0))</f>
        <v/>
      </c>
      <c r="W225" s="6" t="str">
        <f>IF(Table1[[#This Row],[Date of Hospital Discharge]]="","",IF(Table1[[#This Row],[Days Between Admissions]]&lt;=90,1,0))</f>
        <v/>
      </c>
      <c r="X225" s="6" t="str">
        <f>IF(Table1[[#This Row],[Date of Hospital Discharge]]="","",IF(Table1[[#This Row],[Days Between Admissions]]="",0,IF(Table1[[#This Row],[Days Between Admissions]]&gt;90,1,0)))</f>
        <v/>
      </c>
      <c r="Y225" s="6" t="str">
        <f>IF(Table1[[#This Row],[Date of Hospital Discharge]]="","",SUM(Table1[Discharge]))</f>
        <v/>
      </c>
      <c r="Z225" s="6" t="str">
        <f>IF(Table1[[#This Row],[Date of Hospital Discharge]]="","",SUM(Table1[Readmission]))</f>
        <v/>
      </c>
      <c r="AA225" s="6" t="str">
        <f>IF(Table1[[#This Row],[Date of Hospital Discharge]]="","",VLOOKUP(Table1[[#This Row],[Discharge Month]],$AI$9:$AJ$20,2,FALSE))</f>
        <v/>
      </c>
      <c r="AB225" s="6" t="str">
        <f>IF(Table1[[#This Row],[Date of Hospital Discharge]]="","",IF(Table1[[#This Row],[Readmission Bucket]]="Readmission within 7 days",1,0))</f>
        <v/>
      </c>
      <c r="AC225" s="6" t="str">
        <f>IF(Table1[[#This Row],[Date of Hospital Discharge]]="","",IF(Table1[[#This Row],[Readmission Bucket]]="Readmission within 14 days",1,0))</f>
        <v/>
      </c>
      <c r="AD225" s="6" t="str">
        <f>IF(Table1[[#This Row],[Date of Hospital Discharge]]="","",IF(Table1[[#This Row],[Readmission Bucket]]="Readmission within 30 days",1,0))</f>
        <v/>
      </c>
      <c r="AE225" s="6" t="str">
        <f>IF(Table1[[#This Row],[Date of Hospital Discharge]]="","",IF(Table1[[#This Row],[Readmission Bucket]]="Readmission within 60 days",1,0))</f>
        <v/>
      </c>
      <c r="AF225" s="6" t="str">
        <f>IF(Table1[[#This Row],[Date of Hospital Discharge]]="","",IF(Table1[[#This Row],[Readmission Bucket]]="Readmission within 90 days",1,0))</f>
        <v/>
      </c>
      <c r="AG225" s="6" t="str">
        <f>IF(Table1[[#This Row],[Date of Hospital Discharge]]="","",IF(Table1[[#This Row],[Readmission Bucket]]="Readmission Greater than 90 Days",1,0))</f>
        <v/>
      </c>
    </row>
    <row r="226" spans="1:33" x14ac:dyDescent="0.4">
      <c r="A226" s="8">
        <v>218</v>
      </c>
      <c r="F226" s="12"/>
      <c r="H226" s="10"/>
      <c r="I226" s="12"/>
      <c r="M226" s="11"/>
      <c r="N226" s="6" t="str">
        <f>IF(Table1[[#This Row],[Date of Hospital Discharge]]="","",1)</f>
        <v/>
      </c>
      <c r="O226" s="6" t="str">
        <f>IF(Table1[[#This Row],[Date of Hospital Discharge]]="","",IF(Table1[[#This Row],[Unplanned Readmission Date]]="",0,1))</f>
        <v/>
      </c>
      <c r="P226" s="6" t="str">
        <f>IF(Table1[[#This Row],[Readmission]]=1,Table1[[#This Row],[Unplanned Readmission Date]]-Table1[[#This Row],[Date of Hospital Discharge]],"")</f>
        <v/>
      </c>
      <c r="Q226" s="6" t="str">
        <f>IF(P226="","",VLOOKUP(P226,Validation!$F$4:$G$10,2,TRUE))</f>
        <v/>
      </c>
      <c r="R226" s="6" t="str">
        <f>IF(Table1[[#This Row],[Date of Hospital Discharge]]="","",TEXT(Table1[[#This Row],[Date of Hospital Discharge]],"mmmm"))</f>
        <v/>
      </c>
      <c r="S226" s="6" t="str">
        <f>IF(Table1[[#This Row],[Date of Hospital Discharge]]="","",IF(Table1[[#This Row],[Days Between Admissions]]&lt;=7,1,0))</f>
        <v/>
      </c>
      <c r="T226" s="6" t="str">
        <f>IF(Table1[[#This Row],[Date of Hospital Discharge]]="","",IF(Table1[[#This Row],[Days Between Admissions]]&lt;=14,1,0))</f>
        <v/>
      </c>
      <c r="U226" s="6" t="str">
        <f>IF(Table1[[#This Row],[Date of Hospital Discharge]]="","",IF(Table1[[#This Row],[Days Between Admissions]]&lt;=30,1,0))</f>
        <v/>
      </c>
      <c r="V226" s="6" t="str">
        <f>IF(Table1[[#This Row],[Date of Hospital Discharge]]="","",IF(Table1[[#This Row],[Days Between Admissions]]&lt;=60,1,0))</f>
        <v/>
      </c>
      <c r="W226" s="6" t="str">
        <f>IF(Table1[[#This Row],[Date of Hospital Discharge]]="","",IF(Table1[[#This Row],[Days Between Admissions]]&lt;=90,1,0))</f>
        <v/>
      </c>
      <c r="X226" s="6" t="str">
        <f>IF(Table1[[#This Row],[Date of Hospital Discharge]]="","",IF(Table1[[#This Row],[Days Between Admissions]]="",0,IF(Table1[[#This Row],[Days Between Admissions]]&gt;90,1,0)))</f>
        <v/>
      </c>
      <c r="Y226" s="6" t="str">
        <f>IF(Table1[[#This Row],[Date of Hospital Discharge]]="","",SUM(Table1[Discharge]))</f>
        <v/>
      </c>
      <c r="Z226" s="6" t="str">
        <f>IF(Table1[[#This Row],[Date of Hospital Discharge]]="","",SUM(Table1[Readmission]))</f>
        <v/>
      </c>
      <c r="AA226" s="6" t="str">
        <f>IF(Table1[[#This Row],[Date of Hospital Discharge]]="","",VLOOKUP(Table1[[#This Row],[Discharge Month]],$AI$9:$AJ$20,2,FALSE))</f>
        <v/>
      </c>
      <c r="AB226" s="6" t="str">
        <f>IF(Table1[[#This Row],[Date of Hospital Discharge]]="","",IF(Table1[[#This Row],[Readmission Bucket]]="Readmission within 7 days",1,0))</f>
        <v/>
      </c>
      <c r="AC226" s="6" t="str">
        <f>IF(Table1[[#This Row],[Date of Hospital Discharge]]="","",IF(Table1[[#This Row],[Readmission Bucket]]="Readmission within 14 days",1,0))</f>
        <v/>
      </c>
      <c r="AD226" s="6" t="str">
        <f>IF(Table1[[#This Row],[Date of Hospital Discharge]]="","",IF(Table1[[#This Row],[Readmission Bucket]]="Readmission within 30 days",1,0))</f>
        <v/>
      </c>
      <c r="AE226" s="6" t="str">
        <f>IF(Table1[[#This Row],[Date of Hospital Discharge]]="","",IF(Table1[[#This Row],[Readmission Bucket]]="Readmission within 60 days",1,0))</f>
        <v/>
      </c>
      <c r="AF226" s="6" t="str">
        <f>IF(Table1[[#This Row],[Date of Hospital Discharge]]="","",IF(Table1[[#This Row],[Readmission Bucket]]="Readmission within 90 days",1,0))</f>
        <v/>
      </c>
      <c r="AG226" s="6" t="str">
        <f>IF(Table1[[#This Row],[Date of Hospital Discharge]]="","",IF(Table1[[#This Row],[Readmission Bucket]]="Readmission Greater than 90 Days",1,0))</f>
        <v/>
      </c>
    </row>
    <row r="227" spans="1:33" x14ac:dyDescent="0.4">
      <c r="A227" s="8">
        <v>219</v>
      </c>
      <c r="F227" s="12"/>
      <c r="H227" s="10"/>
      <c r="I227" s="12"/>
      <c r="M227" s="11"/>
      <c r="N227" s="6" t="str">
        <f>IF(Table1[[#This Row],[Date of Hospital Discharge]]="","",1)</f>
        <v/>
      </c>
      <c r="O227" s="6" t="str">
        <f>IF(Table1[[#This Row],[Date of Hospital Discharge]]="","",IF(Table1[[#This Row],[Unplanned Readmission Date]]="",0,1))</f>
        <v/>
      </c>
      <c r="P227" s="6" t="str">
        <f>IF(Table1[[#This Row],[Readmission]]=1,Table1[[#This Row],[Unplanned Readmission Date]]-Table1[[#This Row],[Date of Hospital Discharge]],"")</f>
        <v/>
      </c>
      <c r="Q227" s="6" t="str">
        <f>IF(P227="","",VLOOKUP(P227,Validation!$F$4:$G$10,2,TRUE))</f>
        <v/>
      </c>
      <c r="R227" s="6" t="str">
        <f>IF(Table1[[#This Row],[Date of Hospital Discharge]]="","",TEXT(Table1[[#This Row],[Date of Hospital Discharge]],"mmmm"))</f>
        <v/>
      </c>
      <c r="S227" s="6" t="str">
        <f>IF(Table1[[#This Row],[Date of Hospital Discharge]]="","",IF(Table1[[#This Row],[Days Between Admissions]]&lt;=7,1,0))</f>
        <v/>
      </c>
      <c r="T227" s="6" t="str">
        <f>IF(Table1[[#This Row],[Date of Hospital Discharge]]="","",IF(Table1[[#This Row],[Days Between Admissions]]&lt;=14,1,0))</f>
        <v/>
      </c>
      <c r="U227" s="6" t="str">
        <f>IF(Table1[[#This Row],[Date of Hospital Discharge]]="","",IF(Table1[[#This Row],[Days Between Admissions]]&lt;=30,1,0))</f>
        <v/>
      </c>
      <c r="V227" s="6" t="str">
        <f>IF(Table1[[#This Row],[Date of Hospital Discharge]]="","",IF(Table1[[#This Row],[Days Between Admissions]]&lt;=60,1,0))</f>
        <v/>
      </c>
      <c r="W227" s="6" t="str">
        <f>IF(Table1[[#This Row],[Date of Hospital Discharge]]="","",IF(Table1[[#This Row],[Days Between Admissions]]&lt;=90,1,0))</f>
        <v/>
      </c>
      <c r="X227" s="6" t="str">
        <f>IF(Table1[[#This Row],[Date of Hospital Discharge]]="","",IF(Table1[[#This Row],[Days Between Admissions]]="",0,IF(Table1[[#This Row],[Days Between Admissions]]&gt;90,1,0)))</f>
        <v/>
      </c>
      <c r="Y227" s="6" t="str">
        <f>IF(Table1[[#This Row],[Date of Hospital Discharge]]="","",SUM(Table1[Discharge]))</f>
        <v/>
      </c>
      <c r="Z227" s="6" t="str">
        <f>IF(Table1[[#This Row],[Date of Hospital Discharge]]="","",SUM(Table1[Readmission]))</f>
        <v/>
      </c>
      <c r="AA227" s="6" t="str">
        <f>IF(Table1[[#This Row],[Date of Hospital Discharge]]="","",VLOOKUP(Table1[[#This Row],[Discharge Month]],$AI$9:$AJ$20,2,FALSE))</f>
        <v/>
      </c>
      <c r="AB227" s="6" t="str">
        <f>IF(Table1[[#This Row],[Date of Hospital Discharge]]="","",IF(Table1[[#This Row],[Readmission Bucket]]="Readmission within 7 days",1,0))</f>
        <v/>
      </c>
      <c r="AC227" s="6" t="str">
        <f>IF(Table1[[#This Row],[Date of Hospital Discharge]]="","",IF(Table1[[#This Row],[Readmission Bucket]]="Readmission within 14 days",1,0))</f>
        <v/>
      </c>
      <c r="AD227" s="6" t="str">
        <f>IF(Table1[[#This Row],[Date of Hospital Discharge]]="","",IF(Table1[[#This Row],[Readmission Bucket]]="Readmission within 30 days",1,0))</f>
        <v/>
      </c>
      <c r="AE227" s="6" t="str">
        <f>IF(Table1[[#This Row],[Date of Hospital Discharge]]="","",IF(Table1[[#This Row],[Readmission Bucket]]="Readmission within 60 days",1,0))</f>
        <v/>
      </c>
      <c r="AF227" s="6" t="str">
        <f>IF(Table1[[#This Row],[Date of Hospital Discharge]]="","",IF(Table1[[#This Row],[Readmission Bucket]]="Readmission within 90 days",1,0))</f>
        <v/>
      </c>
      <c r="AG227" s="6" t="str">
        <f>IF(Table1[[#This Row],[Date of Hospital Discharge]]="","",IF(Table1[[#This Row],[Readmission Bucket]]="Readmission Greater than 90 Days",1,0))</f>
        <v/>
      </c>
    </row>
    <row r="228" spans="1:33" x14ac:dyDescent="0.4">
      <c r="A228" s="8">
        <v>220</v>
      </c>
      <c r="F228" s="12"/>
      <c r="H228" s="10"/>
      <c r="I228" s="12"/>
      <c r="M228" s="11"/>
      <c r="N228" s="6" t="str">
        <f>IF(Table1[[#This Row],[Date of Hospital Discharge]]="","",1)</f>
        <v/>
      </c>
      <c r="O228" s="6" t="str">
        <f>IF(Table1[[#This Row],[Date of Hospital Discharge]]="","",IF(Table1[[#This Row],[Unplanned Readmission Date]]="",0,1))</f>
        <v/>
      </c>
      <c r="P228" s="6" t="str">
        <f>IF(Table1[[#This Row],[Readmission]]=1,Table1[[#This Row],[Unplanned Readmission Date]]-Table1[[#This Row],[Date of Hospital Discharge]],"")</f>
        <v/>
      </c>
      <c r="Q228" s="6" t="str">
        <f>IF(P228="","",VLOOKUP(P228,Validation!$F$4:$G$10,2,TRUE))</f>
        <v/>
      </c>
      <c r="R228" s="6" t="str">
        <f>IF(Table1[[#This Row],[Date of Hospital Discharge]]="","",TEXT(Table1[[#This Row],[Date of Hospital Discharge]],"mmmm"))</f>
        <v/>
      </c>
      <c r="S228" s="6" t="str">
        <f>IF(Table1[[#This Row],[Date of Hospital Discharge]]="","",IF(Table1[[#This Row],[Days Between Admissions]]&lt;=7,1,0))</f>
        <v/>
      </c>
      <c r="T228" s="6" t="str">
        <f>IF(Table1[[#This Row],[Date of Hospital Discharge]]="","",IF(Table1[[#This Row],[Days Between Admissions]]&lt;=14,1,0))</f>
        <v/>
      </c>
      <c r="U228" s="6" t="str">
        <f>IF(Table1[[#This Row],[Date of Hospital Discharge]]="","",IF(Table1[[#This Row],[Days Between Admissions]]&lt;=30,1,0))</f>
        <v/>
      </c>
      <c r="V228" s="6" t="str">
        <f>IF(Table1[[#This Row],[Date of Hospital Discharge]]="","",IF(Table1[[#This Row],[Days Between Admissions]]&lt;=60,1,0))</f>
        <v/>
      </c>
      <c r="W228" s="6" t="str">
        <f>IF(Table1[[#This Row],[Date of Hospital Discharge]]="","",IF(Table1[[#This Row],[Days Between Admissions]]&lt;=90,1,0))</f>
        <v/>
      </c>
      <c r="X228" s="6" t="str">
        <f>IF(Table1[[#This Row],[Date of Hospital Discharge]]="","",IF(Table1[[#This Row],[Days Between Admissions]]="",0,IF(Table1[[#This Row],[Days Between Admissions]]&gt;90,1,0)))</f>
        <v/>
      </c>
      <c r="Y228" s="6" t="str">
        <f>IF(Table1[[#This Row],[Date of Hospital Discharge]]="","",SUM(Table1[Discharge]))</f>
        <v/>
      </c>
      <c r="Z228" s="6" t="str">
        <f>IF(Table1[[#This Row],[Date of Hospital Discharge]]="","",SUM(Table1[Readmission]))</f>
        <v/>
      </c>
      <c r="AA228" s="6" t="str">
        <f>IF(Table1[[#This Row],[Date of Hospital Discharge]]="","",VLOOKUP(Table1[[#This Row],[Discharge Month]],$AI$9:$AJ$20,2,FALSE))</f>
        <v/>
      </c>
      <c r="AB228" s="6" t="str">
        <f>IF(Table1[[#This Row],[Date of Hospital Discharge]]="","",IF(Table1[[#This Row],[Readmission Bucket]]="Readmission within 7 days",1,0))</f>
        <v/>
      </c>
      <c r="AC228" s="6" t="str">
        <f>IF(Table1[[#This Row],[Date of Hospital Discharge]]="","",IF(Table1[[#This Row],[Readmission Bucket]]="Readmission within 14 days",1,0))</f>
        <v/>
      </c>
      <c r="AD228" s="6" t="str">
        <f>IF(Table1[[#This Row],[Date of Hospital Discharge]]="","",IF(Table1[[#This Row],[Readmission Bucket]]="Readmission within 30 days",1,0))</f>
        <v/>
      </c>
      <c r="AE228" s="6" t="str">
        <f>IF(Table1[[#This Row],[Date of Hospital Discharge]]="","",IF(Table1[[#This Row],[Readmission Bucket]]="Readmission within 60 days",1,0))</f>
        <v/>
      </c>
      <c r="AF228" s="6" t="str">
        <f>IF(Table1[[#This Row],[Date of Hospital Discharge]]="","",IF(Table1[[#This Row],[Readmission Bucket]]="Readmission within 90 days",1,0))</f>
        <v/>
      </c>
      <c r="AG228" s="6" t="str">
        <f>IF(Table1[[#This Row],[Date of Hospital Discharge]]="","",IF(Table1[[#This Row],[Readmission Bucket]]="Readmission Greater than 90 Days",1,0))</f>
        <v/>
      </c>
    </row>
    <row r="229" spans="1:33" x14ac:dyDescent="0.4">
      <c r="A229" s="8">
        <v>221</v>
      </c>
      <c r="F229" s="12"/>
      <c r="H229" s="10"/>
      <c r="I229" s="12"/>
      <c r="M229" s="11"/>
      <c r="N229" s="6" t="str">
        <f>IF(Table1[[#This Row],[Date of Hospital Discharge]]="","",1)</f>
        <v/>
      </c>
      <c r="O229" s="6" t="str">
        <f>IF(Table1[[#This Row],[Date of Hospital Discharge]]="","",IF(Table1[[#This Row],[Unplanned Readmission Date]]="",0,1))</f>
        <v/>
      </c>
      <c r="P229" s="6" t="str">
        <f>IF(Table1[[#This Row],[Readmission]]=1,Table1[[#This Row],[Unplanned Readmission Date]]-Table1[[#This Row],[Date of Hospital Discharge]],"")</f>
        <v/>
      </c>
      <c r="Q229" s="6" t="str">
        <f>IF(P229="","",VLOOKUP(P229,Validation!$F$4:$G$10,2,TRUE))</f>
        <v/>
      </c>
      <c r="R229" s="6" t="str">
        <f>IF(Table1[[#This Row],[Date of Hospital Discharge]]="","",TEXT(Table1[[#This Row],[Date of Hospital Discharge]],"mmmm"))</f>
        <v/>
      </c>
      <c r="S229" s="6" t="str">
        <f>IF(Table1[[#This Row],[Date of Hospital Discharge]]="","",IF(Table1[[#This Row],[Days Between Admissions]]&lt;=7,1,0))</f>
        <v/>
      </c>
      <c r="T229" s="6" t="str">
        <f>IF(Table1[[#This Row],[Date of Hospital Discharge]]="","",IF(Table1[[#This Row],[Days Between Admissions]]&lt;=14,1,0))</f>
        <v/>
      </c>
      <c r="U229" s="6" t="str">
        <f>IF(Table1[[#This Row],[Date of Hospital Discharge]]="","",IF(Table1[[#This Row],[Days Between Admissions]]&lt;=30,1,0))</f>
        <v/>
      </c>
      <c r="V229" s="6" t="str">
        <f>IF(Table1[[#This Row],[Date of Hospital Discharge]]="","",IF(Table1[[#This Row],[Days Between Admissions]]&lt;=60,1,0))</f>
        <v/>
      </c>
      <c r="W229" s="6" t="str">
        <f>IF(Table1[[#This Row],[Date of Hospital Discharge]]="","",IF(Table1[[#This Row],[Days Between Admissions]]&lt;=90,1,0))</f>
        <v/>
      </c>
      <c r="X229" s="6" t="str">
        <f>IF(Table1[[#This Row],[Date of Hospital Discharge]]="","",IF(Table1[[#This Row],[Days Between Admissions]]="",0,IF(Table1[[#This Row],[Days Between Admissions]]&gt;90,1,0)))</f>
        <v/>
      </c>
      <c r="Y229" s="6" t="str">
        <f>IF(Table1[[#This Row],[Date of Hospital Discharge]]="","",SUM(Table1[Discharge]))</f>
        <v/>
      </c>
      <c r="Z229" s="6" t="str">
        <f>IF(Table1[[#This Row],[Date of Hospital Discharge]]="","",SUM(Table1[Readmission]))</f>
        <v/>
      </c>
      <c r="AA229" s="6" t="str">
        <f>IF(Table1[[#This Row],[Date of Hospital Discharge]]="","",VLOOKUP(Table1[[#This Row],[Discharge Month]],$AI$9:$AJ$20,2,FALSE))</f>
        <v/>
      </c>
      <c r="AB229" s="6" t="str">
        <f>IF(Table1[[#This Row],[Date of Hospital Discharge]]="","",IF(Table1[[#This Row],[Readmission Bucket]]="Readmission within 7 days",1,0))</f>
        <v/>
      </c>
      <c r="AC229" s="6" t="str">
        <f>IF(Table1[[#This Row],[Date of Hospital Discharge]]="","",IF(Table1[[#This Row],[Readmission Bucket]]="Readmission within 14 days",1,0))</f>
        <v/>
      </c>
      <c r="AD229" s="6" t="str">
        <f>IF(Table1[[#This Row],[Date of Hospital Discharge]]="","",IF(Table1[[#This Row],[Readmission Bucket]]="Readmission within 30 days",1,0))</f>
        <v/>
      </c>
      <c r="AE229" s="6" t="str">
        <f>IF(Table1[[#This Row],[Date of Hospital Discharge]]="","",IF(Table1[[#This Row],[Readmission Bucket]]="Readmission within 60 days",1,0))</f>
        <v/>
      </c>
      <c r="AF229" s="6" t="str">
        <f>IF(Table1[[#This Row],[Date of Hospital Discharge]]="","",IF(Table1[[#This Row],[Readmission Bucket]]="Readmission within 90 days",1,0))</f>
        <v/>
      </c>
      <c r="AG229" s="6" t="str">
        <f>IF(Table1[[#This Row],[Date of Hospital Discharge]]="","",IF(Table1[[#This Row],[Readmission Bucket]]="Readmission Greater than 90 Days",1,0))</f>
        <v/>
      </c>
    </row>
    <row r="230" spans="1:33" x14ac:dyDescent="0.4">
      <c r="A230" s="8">
        <v>222</v>
      </c>
      <c r="F230" s="12"/>
      <c r="H230" s="10"/>
      <c r="I230" s="12"/>
      <c r="M230" s="11"/>
      <c r="N230" s="6" t="str">
        <f>IF(Table1[[#This Row],[Date of Hospital Discharge]]="","",1)</f>
        <v/>
      </c>
      <c r="O230" s="6" t="str">
        <f>IF(Table1[[#This Row],[Date of Hospital Discharge]]="","",IF(Table1[[#This Row],[Unplanned Readmission Date]]="",0,1))</f>
        <v/>
      </c>
      <c r="P230" s="6" t="str">
        <f>IF(Table1[[#This Row],[Readmission]]=1,Table1[[#This Row],[Unplanned Readmission Date]]-Table1[[#This Row],[Date of Hospital Discharge]],"")</f>
        <v/>
      </c>
      <c r="Q230" s="6" t="str">
        <f>IF(P230="","",VLOOKUP(P230,Validation!$F$4:$G$10,2,TRUE))</f>
        <v/>
      </c>
      <c r="R230" s="6" t="str">
        <f>IF(Table1[[#This Row],[Date of Hospital Discharge]]="","",TEXT(Table1[[#This Row],[Date of Hospital Discharge]],"mmmm"))</f>
        <v/>
      </c>
      <c r="S230" s="6" t="str">
        <f>IF(Table1[[#This Row],[Date of Hospital Discharge]]="","",IF(Table1[[#This Row],[Days Between Admissions]]&lt;=7,1,0))</f>
        <v/>
      </c>
      <c r="T230" s="6" t="str">
        <f>IF(Table1[[#This Row],[Date of Hospital Discharge]]="","",IF(Table1[[#This Row],[Days Between Admissions]]&lt;=14,1,0))</f>
        <v/>
      </c>
      <c r="U230" s="6" t="str">
        <f>IF(Table1[[#This Row],[Date of Hospital Discharge]]="","",IF(Table1[[#This Row],[Days Between Admissions]]&lt;=30,1,0))</f>
        <v/>
      </c>
      <c r="V230" s="6" t="str">
        <f>IF(Table1[[#This Row],[Date of Hospital Discharge]]="","",IF(Table1[[#This Row],[Days Between Admissions]]&lt;=60,1,0))</f>
        <v/>
      </c>
      <c r="W230" s="6" t="str">
        <f>IF(Table1[[#This Row],[Date of Hospital Discharge]]="","",IF(Table1[[#This Row],[Days Between Admissions]]&lt;=90,1,0))</f>
        <v/>
      </c>
      <c r="X230" s="6" t="str">
        <f>IF(Table1[[#This Row],[Date of Hospital Discharge]]="","",IF(Table1[[#This Row],[Days Between Admissions]]="",0,IF(Table1[[#This Row],[Days Between Admissions]]&gt;90,1,0)))</f>
        <v/>
      </c>
      <c r="Y230" s="6" t="str">
        <f>IF(Table1[[#This Row],[Date of Hospital Discharge]]="","",SUM(Table1[Discharge]))</f>
        <v/>
      </c>
      <c r="Z230" s="6" t="str">
        <f>IF(Table1[[#This Row],[Date of Hospital Discharge]]="","",SUM(Table1[Readmission]))</f>
        <v/>
      </c>
      <c r="AA230" s="6" t="str">
        <f>IF(Table1[[#This Row],[Date of Hospital Discharge]]="","",VLOOKUP(Table1[[#This Row],[Discharge Month]],$AI$9:$AJ$20,2,FALSE))</f>
        <v/>
      </c>
      <c r="AB230" s="6" t="str">
        <f>IF(Table1[[#This Row],[Date of Hospital Discharge]]="","",IF(Table1[[#This Row],[Readmission Bucket]]="Readmission within 7 days",1,0))</f>
        <v/>
      </c>
      <c r="AC230" s="6" t="str">
        <f>IF(Table1[[#This Row],[Date of Hospital Discharge]]="","",IF(Table1[[#This Row],[Readmission Bucket]]="Readmission within 14 days",1,0))</f>
        <v/>
      </c>
      <c r="AD230" s="6" t="str">
        <f>IF(Table1[[#This Row],[Date of Hospital Discharge]]="","",IF(Table1[[#This Row],[Readmission Bucket]]="Readmission within 30 days",1,0))</f>
        <v/>
      </c>
      <c r="AE230" s="6" t="str">
        <f>IF(Table1[[#This Row],[Date of Hospital Discharge]]="","",IF(Table1[[#This Row],[Readmission Bucket]]="Readmission within 60 days",1,0))</f>
        <v/>
      </c>
      <c r="AF230" s="6" t="str">
        <f>IF(Table1[[#This Row],[Date of Hospital Discharge]]="","",IF(Table1[[#This Row],[Readmission Bucket]]="Readmission within 90 days",1,0))</f>
        <v/>
      </c>
      <c r="AG230" s="6" t="str">
        <f>IF(Table1[[#This Row],[Date of Hospital Discharge]]="","",IF(Table1[[#This Row],[Readmission Bucket]]="Readmission Greater than 90 Days",1,0))</f>
        <v/>
      </c>
    </row>
    <row r="231" spans="1:33" x14ac:dyDescent="0.4">
      <c r="A231" s="8">
        <v>223</v>
      </c>
      <c r="F231" s="12"/>
      <c r="H231" s="10"/>
      <c r="I231" s="12"/>
      <c r="M231" s="11"/>
      <c r="N231" s="6" t="str">
        <f>IF(Table1[[#This Row],[Date of Hospital Discharge]]="","",1)</f>
        <v/>
      </c>
      <c r="O231" s="6" t="str">
        <f>IF(Table1[[#This Row],[Date of Hospital Discharge]]="","",IF(Table1[[#This Row],[Unplanned Readmission Date]]="",0,1))</f>
        <v/>
      </c>
      <c r="P231" s="6" t="str">
        <f>IF(Table1[[#This Row],[Readmission]]=1,Table1[[#This Row],[Unplanned Readmission Date]]-Table1[[#This Row],[Date of Hospital Discharge]],"")</f>
        <v/>
      </c>
      <c r="Q231" s="6" t="str">
        <f>IF(P231="","",VLOOKUP(P231,Validation!$F$4:$G$10,2,TRUE))</f>
        <v/>
      </c>
      <c r="R231" s="6" t="str">
        <f>IF(Table1[[#This Row],[Date of Hospital Discharge]]="","",TEXT(Table1[[#This Row],[Date of Hospital Discharge]],"mmmm"))</f>
        <v/>
      </c>
      <c r="S231" s="6" t="str">
        <f>IF(Table1[[#This Row],[Date of Hospital Discharge]]="","",IF(Table1[[#This Row],[Days Between Admissions]]&lt;=7,1,0))</f>
        <v/>
      </c>
      <c r="T231" s="6" t="str">
        <f>IF(Table1[[#This Row],[Date of Hospital Discharge]]="","",IF(Table1[[#This Row],[Days Between Admissions]]&lt;=14,1,0))</f>
        <v/>
      </c>
      <c r="U231" s="6" t="str">
        <f>IF(Table1[[#This Row],[Date of Hospital Discharge]]="","",IF(Table1[[#This Row],[Days Between Admissions]]&lt;=30,1,0))</f>
        <v/>
      </c>
      <c r="V231" s="6" t="str">
        <f>IF(Table1[[#This Row],[Date of Hospital Discharge]]="","",IF(Table1[[#This Row],[Days Between Admissions]]&lt;=60,1,0))</f>
        <v/>
      </c>
      <c r="W231" s="6" t="str">
        <f>IF(Table1[[#This Row],[Date of Hospital Discharge]]="","",IF(Table1[[#This Row],[Days Between Admissions]]&lt;=90,1,0))</f>
        <v/>
      </c>
      <c r="X231" s="6" t="str">
        <f>IF(Table1[[#This Row],[Date of Hospital Discharge]]="","",IF(Table1[[#This Row],[Days Between Admissions]]="",0,IF(Table1[[#This Row],[Days Between Admissions]]&gt;90,1,0)))</f>
        <v/>
      </c>
      <c r="Y231" s="6" t="str">
        <f>IF(Table1[[#This Row],[Date of Hospital Discharge]]="","",SUM(Table1[Discharge]))</f>
        <v/>
      </c>
      <c r="Z231" s="6" t="str">
        <f>IF(Table1[[#This Row],[Date of Hospital Discharge]]="","",SUM(Table1[Readmission]))</f>
        <v/>
      </c>
      <c r="AA231" s="6" t="str">
        <f>IF(Table1[[#This Row],[Date of Hospital Discharge]]="","",VLOOKUP(Table1[[#This Row],[Discharge Month]],$AI$9:$AJ$20,2,FALSE))</f>
        <v/>
      </c>
      <c r="AB231" s="6" t="str">
        <f>IF(Table1[[#This Row],[Date of Hospital Discharge]]="","",IF(Table1[[#This Row],[Readmission Bucket]]="Readmission within 7 days",1,0))</f>
        <v/>
      </c>
      <c r="AC231" s="6" t="str">
        <f>IF(Table1[[#This Row],[Date of Hospital Discharge]]="","",IF(Table1[[#This Row],[Readmission Bucket]]="Readmission within 14 days",1,0))</f>
        <v/>
      </c>
      <c r="AD231" s="6" t="str">
        <f>IF(Table1[[#This Row],[Date of Hospital Discharge]]="","",IF(Table1[[#This Row],[Readmission Bucket]]="Readmission within 30 days",1,0))</f>
        <v/>
      </c>
      <c r="AE231" s="6" t="str">
        <f>IF(Table1[[#This Row],[Date of Hospital Discharge]]="","",IF(Table1[[#This Row],[Readmission Bucket]]="Readmission within 60 days",1,0))</f>
        <v/>
      </c>
      <c r="AF231" s="6" t="str">
        <f>IF(Table1[[#This Row],[Date of Hospital Discharge]]="","",IF(Table1[[#This Row],[Readmission Bucket]]="Readmission within 90 days",1,0))</f>
        <v/>
      </c>
      <c r="AG231" s="6" t="str">
        <f>IF(Table1[[#This Row],[Date of Hospital Discharge]]="","",IF(Table1[[#This Row],[Readmission Bucket]]="Readmission Greater than 90 Days",1,0))</f>
        <v/>
      </c>
    </row>
    <row r="232" spans="1:33" x14ac:dyDescent="0.4">
      <c r="A232" s="8">
        <v>224</v>
      </c>
      <c r="F232" s="12"/>
      <c r="H232" s="10"/>
      <c r="I232" s="12"/>
      <c r="M232" s="11"/>
      <c r="N232" s="6" t="str">
        <f>IF(Table1[[#This Row],[Date of Hospital Discharge]]="","",1)</f>
        <v/>
      </c>
      <c r="O232" s="6" t="str">
        <f>IF(Table1[[#This Row],[Date of Hospital Discharge]]="","",IF(Table1[[#This Row],[Unplanned Readmission Date]]="",0,1))</f>
        <v/>
      </c>
      <c r="P232" s="6" t="str">
        <f>IF(Table1[[#This Row],[Readmission]]=1,Table1[[#This Row],[Unplanned Readmission Date]]-Table1[[#This Row],[Date of Hospital Discharge]],"")</f>
        <v/>
      </c>
      <c r="Q232" s="6" t="str">
        <f>IF(P232="","",VLOOKUP(P232,Validation!$F$4:$G$10,2,TRUE))</f>
        <v/>
      </c>
      <c r="R232" s="6" t="str">
        <f>IF(Table1[[#This Row],[Date of Hospital Discharge]]="","",TEXT(Table1[[#This Row],[Date of Hospital Discharge]],"mmmm"))</f>
        <v/>
      </c>
      <c r="S232" s="6" t="str">
        <f>IF(Table1[[#This Row],[Date of Hospital Discharge]]="","",IF(Table1[[#This Row],[Days Between Admissions]]&lt;=7,1,0))</f>
        <v/>
      </c>
      <c r="T232" s="6" t="str">
        <f>IF(Table1[[#This Row],[Date of Hospital Discharge]]="","",IF(Table1[[#This Row],[Days Between Admissions]]&lt;=14,1,0))</f>
        <v/>
      </c>
      <c r="U232" s="6" t="str">
        <f>IF(Table1[[#This Row],[Date of Hospital Discharge]]="","",IF(Table1[[#This Row],[Days Between Admissions]]&lt;=30,1,0))</f>
        <v/>
      </c>
      <c r="V232" s="6" t="str">
        <f>IF(Table1[[#This Row],[Date of Hospital Discharge]]="","",IF(Table1[[#This Row],[Days Between Admissions]]&lt;=60,1,0))</f>
        <v/>
      </c>
      <c r="W232" s="6" t="str">
        <f>IF(Table1[[#This Row],[Date of Hospital Discharge]]="","",IF(Table1[[#This Row],[Days Between Admissions]]&lt;=90,1,0))</f>
        <v/>
      </c>
      <c r="X232" s="6" t="str">
        <f>IF(Table1[[#This Row],[Date of Hospital Discharge]]="","",IF(Table1[[#This Row],[Days Between Admissions]]="",0,IF(Table1[[#This Row],[Days Between Admissions]]&gt;90,1,0)))</f>
        <v/>
      </c>
      <c r="Y232" s="6" t="str">
        <f>IF(Table1[[#This Row],[Date of Hospital Discharge]]="","",SUM(Table1[Discharge]))</f>
        <v/>
      </c>
      <c r="Z232" s="6" t="str">
        <f>IF(Table1[[#This Row],[Date of Hospital Discharge]]="","",SUM(Table1[Readmission]))</f>
        <v/>
      </c>
      <c r="AA232" s="6" t="str">
        <f>IF(Table1[[#This Row],[Date of Hospital Discharge]]="","",VLOOKUP(Table1[[#This Row],[Discharge Month]],$AI$9:$AJ$20,2,FALSE))</f>
        <v/>
      </c>
      <c r="AB232" s="6" t="str">
        <f>IF(Table1[[#This Row],[Date of Hospital Discharge]]="","",IF(Table1[[#This Row],[Readmission Bucket]]="Readmission within 7 days",1,0))</f>
        <v/>
      </c>
      <c r="AC232" s="6" t="str">
        <f>IF(Table1[[#This Row],[Date of Hospital Discharge]]="","",IF(Table1[[#This Row],[Readmission Bucket]]="Readmission within 14 days",1,0))</f>
        <v/>
      </c>
      <c r="AD232" s="6" t="str">
        <f>IF(Table1[[#This Row],[Date of Hospital Discharge]]="","",IF(Table1[[#This Row],[Readmission Bucket]]="Readmission within 30 days",1,0))</f>
        <v/>
      </c>
      <c r="AE232" s="6" t="str">
        <f>IF(Table1[[#This Row],[Date of Hospital Discharge]]="","",IF(Table1[[#This Row],[Readmission Bucket]]="Readmission within 60 days",1,0))</f>
        <v/>
      </c>
      <c r="AF232" s="6" t="str">
        <f>IF(Table1[[#This Row],[Date of Hospital Discharge]]="","",IF(Table1[[#This Row],[Readmission Bucket]]="Readmission within 90 days",1,0))</f>
        <v/>
      </c>
      <c r="AG232" s="6" t="str">
        <f>IF(Table1[[#This Row],[Date of Hospital Discharge]]="","",IF(Table1[[#This Row],[Readmission Bucket]]="Readmission Greater than 90 Days",1,0))</f>
        <v/>
      </c>
    </row>
    <row r="233" spans="1:33" x14ac:dyDescent="0.4">
      <c r="A233" s="8">
        <v>225</v>
      </c>
      <c r="F233" s="12"/>
      <c r="H233" s="10"/>
      <c r="I233" s="12"/>
      <c r="M233" s="11"/>
      <c r="N233" s="6" t="str">
        <f>IF(Table1[[#This Row],[Date of Hospital Discharge]]="","",1)</f>
        <v/>
      </c>
      <c r="O233" s="6" t="str">
        <f>IF(Table1[[#This Row],[Date of Hospital Discharge]]="","",IF(Table1[[#This Row],[Unplanned Readmission Date]]="",0,1))</f>
        <v/>
      </c>
      <c r="P233" s="6" t="str">
        <f>IF(Table1[[#This Row],[Readmission]]=1,Table1[[#This Row],[Unplanned Readmission Date]]-Table1[[#This Row],[Date of Hospital Discharge]],"")</f>
        <v/>
      </c>
      <c r="Q233" s="6" t="str">
        <f>IF(P233="","",VLOOKUP(P233,Validation!$F$4:$G$10,2,TRUE))</f>
        <v/>
      </c>
      <c r="R233" s="6" t="str">
        <f>IF(Table1[[#This Row],[Date of Hospital Discharge]]="","",TEXT(Table1[[#This Row],[Date of Hospital Discharge]],"mmmm"))</f>
        <v/>
      </c>
      <c r="S233" s="6" t="str">
        <f>IF(Table1[[#This Row],[Date of Hospital Discharge]]="","",IF(Table1[[#This Row],[Days Between Admissions]]&lt;=7,1,0))</f>
        <v/>
      </c>
      <c r="T233" s="6" t="str">
        <f>IF(Table1[[#This Row],[Date of Hospital Discharge]]="","",IF(Table1[[#This Row],[Days Between Admissions]]&lt;=14,1,0))</f>
        <v/>
      </c>
      <c r="U233" s="6" t="str">
        <f>IF(Table1[[#This Row],[Date of Hospital Discharge]]="","",IF(Table1[[#This Row],[Days Between Admissions]]&lt;=30,1,0))</f>
        <v/>
      </c>
      <c r="V233" s="6" t="str">
        <f>IF(Table1[[#This Row],[Date of Hospital Discharge]]="","",IF(Table1[[#This Row],[Days Between Admissions]]&lt;=60,1,0))</f>
        <v/>
      </c>
      <c r="W233" s="6" t="str">
        <f>IF(Table1[[#This Row],[Date of Hospital Discharge]]="","",IF(Table1[[#This Row],[Days Between Admissions]]&lt;=90,1,0))</f>
        <v/>
      </c>
      <c r="X233" s="6" t="str">
        <f>IF(Table1[[#This Row],[Date of Hospital Discharge]]="","",IF(Table1[[#This Row],[Days Between Admissions]]="",0,IF(Table1[[#This Row],[Days Between Admissions]]&gt;90,1,0)))</f>
        <v/>
      </c>
      <c r="Y233" s="6" t="str">
        <f>IF(Table1[[#This Row],[Date of Hospital Discharge]]="","",SUM(Table1[Discharge]))</f>
        <v/>
      </c>
      <c r="Z233" s="6" t="str">
        <f>IF(Table1[[#This Row],[Date of Hospital Discharge]]="","",SUM(Table1[Readmission]))</f>
        <v/>
      </c>
      <c r="AA233" s="6" t="str">
        <f>IF(Table1[[#This Row],[Date of Hospital Discharge]]="","",VLOOKUP(Table1[[#This Row],[Discharge Month]],$AI$9:$AJ$20,2,FALSE))</f>
        <v/>
      </c>
      <c r="AB233" s="6" t="str">
        <f>IF(Table1[[#This Row],[Date of Hospital Discharge]]="","",IF(Table1[[#This Row],[Readmission Bucket]]="Readmission within 7 days",1,0))</f>
        <v/>
      </c>
      <c r="AC233" s="6" t="str">
        <f>IF(Table1[[#This Row],[Date of Hospital Discharge]]="","",IF(Table1[[#This Row],[Readmission Bucket]]="Readmission within 14 days",1,0))</f>
        <v/>
      </c>
      <c r="AD233" s="6" t="str">
        <f>IF(Table1[[#This Row],[Date of Hospital Discharge]]="","",IF(Table1[[#This Row],[Readmission Bucket]]="Readmission within 30 days",1,0))</f>
        <v/>
      </c>
      <c r="AE233" s="6" t="str">
        <f>IF(Table1[[#This Row],[Date of Hospital Discharge]]="","",IF(Table1[[#This Row],[Readmission Bucket]]="Readmission within 60 days",1,0))</f>
        <v/>
      </c>
      <c r="AF233" s="6" t="str">
        <f>IF(Table1[[#This Row],[Date of Hospital Discharge]]="","",IF(Table1[[#This Row],[Readmission Bucket]]="Readmission within 90 days",1,0))</f>
        <v/>
      </c>
      <c r="AG233" s="6" t="str">
        <f>IF(Table1[[#This Row],[Date of Hospital Discharge]]="","",IF(Table1[[#This Row],[Readmission Bucket]]="Readmission Greater than 90 Days",1,0))</f>
        <v/>
      </c>
    </row>
    <row r="234" spans="1:33" x14ac:dyDescent="0.4">
      <c r="A234" s="8">
        <v>226</v>
      </c>
      <c r="F234" s="12"/>
      <c r="H234" s="10"/>
      <c r="I234" s="12"/>
      <c r="M234" s="11"/>
      <c r="N234" s="6" t="str">
        <f>IF(Table1[[#This Row],[Date of Hospital Discharge]]="","",1)</f>
        <v/>
      </c>
      <c r="O234" s="6" t="str">
        <f>IF(Table1[[#This Row],[Date of Hospital Discharge]]="","",IF(Table1[[#This Row],[Unplanned Readmission Date]]="",0,1))</f>
        <v/>
      </c>
      <c r="P234" s="6" t="str">
        <f>IF(Table1[[#This Row],[Readmission]]=1,Table1[[#This Row],[Unplanned Readmission Date]]-Table1[[#This Row],[Date of Hospital Discharge]],"")</f>
        <v/>
      </c>
      <c r="Q234" s="6" t="str">
        <f>IF(P234="","",VLOOKUP(P234,Validation!$F$4:$G$10,2,TRUE))</f>
        <v/>
      </c>
      <c r="R234" s="6" t="str">
        <f>IF(Table1[[#This Row],[Date of Hospital Discharge]]="","",TEXT(Table1[[#This Row],[Date of Hospital Discharge]],"mmmm"))</f>
        <v/>
      </c>
      <c r="S234" s="6" t="str">
        <f>IF(Table1[[#This Row],[Date of Hospital Discharge]]="","",IF(Table1[[#This Row],[Days Between Admissions]]&lt;=7,1,0))</f>
        <v/>
      </c>
      <c r="T234" s="6" t="str">
        <f>IF(Table1[[#This Row],[Date of Hospital Discharge]]="","",IF(Table1[[#This Row],[Days Between Admissions]]&lt;=14,1,0))</f>
        <v/>
      </c>
      <c r="U234" s="6" t="str">
        <f>IF(Table1[[#This Row],[Date of Hospital Discharge]]="","",IF(Table1[[#This Row],[Days Between Admissions]]&lt;=30,1,0))</f>
        <v/>
      </c>
      <c r="V234" s="6" t="str">
        <f>IF(Table1[[#This Row],[Date of Hospital Discharge]]="","",IF(Table1[[#This Row],[Days Between Admissions]]&lt;=60,1,0))</f>
        <v/>
      </c>
      <c r="W234" s="6" t="str">
        <f>IF(Table1[[#This Row],[Date of Hospital Discharge]]="","",IF(Table1[[#This Row],[Days Between Admissions]]&lt;=90,1,0))</f>
        <v/>
      </c>
      <c r="X234" s="6" t="str">
        <f>IF(Table1[[#This Row],[Date of Hospital Discharge]]="","",IF(Table1[[#This Row],[Days Between Admissions]]="",0,IF(Table1[[#This Row],[Days Between Admissions]]&gt;90,1,0)))</f>
        <v/>
      </c>
      <c r="Y234" s="6" t="str">
        <f>IF(Table1[[#This Row],[Date of Hospital Discharge]]="","",SUM(Table1[Discharge]))</f>
        <v/>
      </c>
      <c r="Z234" s="6" t="str">
        <f>IF(Table1[[#This Row],[Date of Hospital Discharge]]="","",SUM(Table1[Readmission]))</f>
        <v/>
      </c>
      <c r="AA234" s="6" t="str">
        <f>IF(Table1[[#This Row],[Date of Hospital Discharge]]="","",VLOOKUP(Table1[[#This Row],[Discharge Month]],$AI$9:$AJ$20,2,FALSE))</f>
        <v/>
      </c>
      <c r="AB234" s="6" t="str">
        <f>IF(Table1[[#This Row],[Date of Hospital Discharge]]="","",IF(Table1[[#This Row],[Readmission Bucket]]="Readmission within 7 days",1,0))</f>
        <v/>
      </c>
      <c r="AC234" s="6" t="str">
        <f>IF(Table1[[#This Row],[Date of Hospital Discharge]]="","",IF(Table1[[#This Row],[Readmission Bucket]]="Readmission within 14 days",1,0))</f>
        <v/>
      </c>
      <c r="AD234" s="6" t="str">
        <f>IF(Table1[[#This Row],[Date of Hospital Discharge]]="","",IF(Table1[[#This Row],[Readmission Bucket]]="Readmission within 30 days",1,0))</f>
        <v/>
      </c>
      <c r="AE234" s="6" t="str">
        <f>IF(Table1[[#This Row],[Date of Hospital Discharge]]="","",IF(Table1[[#This Row],[Readmission Bucket]]="Readmission within 60 days",1,0))</f>
        <v/>
      </c>
      <c r="AF234" s="6" t="str">
        <f>IF(Table1[[#This Row],[Date of Hospital Discharge]]="","",IF(Table1[[#This Row],[Readmission Bucket]]="Readmission within 90 days",1,0))</f>
        <v/>
      </c>
      <c r="AG234" s="6" t="str">
        <f>IF(Table1[[#This Row],[Date of Hospital Discharge]]="","",IF(Table1[[#This Row],[Readmission Bucket]]="Readmission Greater than 90 Days",1,0))</f>
        <v/>
      </c>
    </row>
    <row r="235" spans="1:33" x14ac:dyDescent="0.4">
      <c r="A235" s="8">
        <v>227</v>
      </c>
      <c r="F235" s="12"/>
      <c r="H235" s="10"/>
      <c r="I235" s="12"/>
      <c r="M235" s="11"/>
      <c r="N235" s="6" t="str">
        <f>IF(Table1[[#This Row],[Date of Hospital Discharge]]="","",1)</f>
        <v/>
      </c>
      <c r="O235" s="6" t="str">
        <f>IF(Table1[[#This Row],[Date of Hospital Discharge]]="","",IF(Table1[[#This Row],[Unplanned Readmission Date]]="",0,1))</f>
        <v/>
      </c>
      <c r="P235" s="6" t="str">
        <f>IF(Table1[[#This Row],[Readmission]]=1,Table1[[#This Row],[Unplanned Readmission Date]]-Table1[[#This Row],[Date of Hospital Discharge]],"")</f>
        <v/>
      </c>
      <c r="Q235" s="6" t="str">
        <f>IF(P235="","",VLOOKUP(P235,Validation!$F$4:$G$10,2,TRUE))</f>
        <v/>
      </c>
      <c r="R235" s="6" t="str">
        <f>IF(Table1[[#This Row],[Date of Hospital Discharge]]="","",TEXT(Table1[[#This Row],[Date of Hospital Discharge]],"mmmm"))</f>
        <v/>
      </c>
      <c r="S235" s="6" t="str">
        <f>IF(Table1[[#This Row],[Date of Hospital Discharge]]="","",IF(Table1[[#This Row],[Days Between Admissions]]&lt;=7,1,0))</f>
        <v/>
      </c>
      <c r="T235" s="6" t="str">
        <f>IF(Table1[[#This Row],[Date of Hospital Discharge]]="","",IF(Table1[[#This Row],[Days Between Admissions]]&lt;=14,1,0))</f>
        <v/>
      </c>
      <c r="U235" s="6" t="str">
        <f>IF(Table1[[#This Row],[Date of Hospital Discharge]]="","",IF(Table1[[#This Row],[Days Between Admissions]]&lt;=30,1,0))</f>
        <v/>
      </c>
      <c r="V235" s="6" t="str">
        <f>IF(Table1[[#This Row],[Date of Hospital Discharge]]="","",IF(Table1[[#This Row],[Days Between Admissions]]&lt;=60,1,0))</f>
        <v/>
      </c>
      <c r="W235" s="6" t="str">
        <f>IF(Table1[[#This Row],[Date of Hospital Discharge]]="","",IF(Table1[[#This Row],[Days Between Admissions]]&lt;=90,1,0))</f>
        <v/>
      </c>
      <c r="X235" s="6" t="str">
        <f>IF(Table1[[#This Row],[Date of Hospital Discharge]]="","",IF(Table1[[#This Row],[Days Between Admissions]]="",0,IF(Table1[[#This Row],[Days Between Admissions]]&gt;90,1,0)))</f>
        <v/>
      </c>
      <c r="Y235" s="6" t="str">
        <f>IF(Table1[[#This Row],[Date of Hospital Discharge]]="","",SUM(Table1[Discharge]))</f>
        <v/>
      </c>
      <c r="Z235" s="6" t="str">
        <f>IF(Table1[[#This Row],[Date of Hospital Discharge]]="","",SUM(Table1[Readmission]))</f>
        <v/>
      </c>
      <c r="AA235" s="6" t="str">
        <f>IF(Table1[[#This Row],[Date of Hospital Discharge]]="","",VLOOKUP(Table1[[#This Row],[Discharge Month]],$AI$9:$AJ$20,2,FALSE))</f>
        <v/>
      </c>
      <c r="AB235" s="6" t="str">
        <f>IF(Table1[[#This Row],[Date of Hospital Discharge]]="","",IF(Table1[[#This Row],[Readmission Bucket]]="Readmission within 7 days",1,0))</f>
        <v/>
      </c>
      <c r="AC235" s="6" t="str">
        <f>IF(Table1[[#This Row],[Date of Hospital Discharge]]="","",IF(Table1[[#This Row],[Readmission Bucket]]="Readmission within 14 days",1,0))</f>
        <v/>
      </c>
      <c r="AD235" s="6" t="str">
        <f>IF(Table1[[#This Row],[Date of Hospital Discharge]]="","",IF(Table1[[#This Row],[Readmission Bucket]]="Readmission within 30 days",1,0))</f>
        <v/>
      </c>
      <c r="AE235" s="6" t="str">
        <f>IF(Table1[[#This Row],[Date of Hospital Discharge]]="","",IF(Table1[[#This Row],[Readmission Bucket]]="Readmission within 60 days",1,0))</f>
        <v/>
      </c>
      <c r="AF235" s="6" t="str">
        <f>IF(Table1[[#This Row],[Date of Hospital Discharge]]="","",IF(Table1[[#This Row],[Readmission Bucket]]="Readmission within 90 days",1,0))</f>
        <v/>
      </c>
      <c r="AG235" s="6" t="str">
        <f>IF(Table1[[#This Row],[Date of Hospital Discharge]]="","",IF(Table1[[#This Row],[Readmission Bucket]]="Readmission Greater than 90 Days",1,0))</f>
        <v/>
      </c>
    </row>
    <row r="236" spans="1:33" x14ac:dyDescent="0.4">
      <c r="A236" s="8">
        <v>228</v>
      </c>
      <c r="F236" s="12"/>
      <c r="H236" s="10"/>
      <c r="I236" s="12"/>
      <c r="M236" s="11"/>
      <c r="N236" s="6" t="str">
        <f>IF(Table1[[#This Row],[Date of Hospital Discharge]]="","",1)</f>
        <v/>
      </c>
      <c r="O236" s="6" t="str">
        <f>IF(Table1[[#This Row],[Date of Hospital Discharge]]="","",IF(Table1[[#This Row],[Unplanned Readmission Date]]="",0,1))</f>
        <v/>
      </c>
      <c r="P236" s="6" t="str">
        <f>IF(Table1[[#This Row],[Readmission]]=1,Table1[[#This Row],[Unplanned Readmission Date]]-Table1[[#This Row],[Date of Hospital Discharge]],"")</f>
        <v/>
      </c>
      <c r="Q236" s="6" t="str">
        <f>IF(P236="","",VLOOKUP(P236,Validation!$F$4:$G$10,2,TRUE))</f>
        <v/>
      </c>
      <c r="R236" s="6" t="str">
        <f>IF(Table1[[#This Row],[Date of Hospital Discharge]]="","",TEXT(Table1[[#This Row],[Date of Hospital Discharge]],"mmmm"))</f>
        <v/>
      </c>
      <c r="S236" s="6" t="str">
        <f>IF(Table1[[#This Row],[Date of Hospital Discharge]]="","",IF(Table1[[#This Row],[Days Between Admissions]]&lt;=7,1,0))</f>
        <v/>
      </c>
      <c r="T236" s="6" t="str">
        <f>IF(Table1[[#This Row],[Date of Hospital Discharge]]="","",IF(Table1[[#This Row],[Days Between Admissions]]&lt;=14,1,0))</f>
        <v/>
      </c>
      <c r="U236" s="6" t="str">
        <f>IF(Table1[[#This Row],[Date of Hospital Discharge]]="","",IF(Table1[[#This Row],[Days Between Admissions]]&lt;=30,1,0))</f>
        <v/>
      </c>
      <c r="V236" s="6" t="str">
        <f>IF(Table1[[#This Row],[Date of Hospital Discharge]]="","",IF(Table1[[#This Row],[Days Between Admissions]]&lt;=60,1,0))</f>
        <v/>
      </c>
      <c r="W236" s="6" t="str">
        <f>IF(Table1[[#This Row],[Date of Hospital Discharge]]="","",IF(Table1[[#This Row],[Days Between Admissions]]&lt;=90,1,0))</f>
        <v/>
      </c>
      <c r="X236" s="6" t="str">
        <f>IF(Table1[[#This Row],[Date of Hospital Discharge]]="","",IF(Table1[[#This Row],[Days Between Admissions]]="",0,IF(Table1[[#This Row],[Days Between Admissions]]&gt;90,1,0)))</f>
        <v/>
      </c>
      <c r="Y236" s="6" t="str">
        <f>IF(Table1[[#This Row],[Date of Hospital Discharge]]="","",SUM(Table1[Discharge]))</f>
        <v/>
      </c>
      <c r="Z236" s="6" t="str">
        <f>IF(Table1[[#This Row],[Date of Hospital Discharge]]="","",SUM(Table1[Readmission]))</f>
        <v/>
      </c>
      <c r="AA236" s="6" t="str">
        <f>IF(Table1[[#This Row],[Date of Hospital Discharge]]="","",VLOOKUP(Table1[[#This Row],[Discharge Month]],$AI$9:$AJ$20,2,FALSE))</f>
        <v/>
      </c>
      <c r="AB236" s="6" t="str">
        <f>IF(Table1[[#This Row],[Date of Hospital Discharge]]="","",IF(Table1[[#This Row],[Readmission Bucket]]="Readmission within 7 days",1,0))</f>
        <v/>
      </c>
      <c r="AC236" s="6" t="str">
        <f>IF(Table1[[#This Row],[Date of Hospital Discharge]]="","",IF(Table1[[#This Row],[Readmission Bucket]]="Readmission within 14 days",1,0))</f>
        <v/>
      </c>
      <c r="AD236" s="6" t="str">
        <f>IF(Table1[[#This Row],[Date of Hospital Discharge]]="","",IF(Table1[[#This Row],[Readmission Bucket]]="Readmission within 30 days",1,0))</f>
        <v/>
      </c>
      <c r="AE236" s="6" t="str">
        <f>IF(Table1[[#This Row],[Date of Hospital Discharge]]="","",IF(Table1[[#This Row],[Readmission Bucket]]="Readmission within 60 days",1,0))</f>
        <v/>
      </c>
      <c r="AF236" s="6" t="str">
        <f>IF(Table1[[#This Row],[Date of Hospital Discharge]]="","",IF(Table1[[#This Row],[Readmission Bucket]]="Readmission within 90 days",1,0))</f>
        <v/>
      </c>
      <c r="AG236" s="6" t="str">
        <f>IF(Table1[[#This Row],[Date of Hospital Discharge]]="","",IF(Table1[[#This Row],[Readmission Bucket]]="Readmission Greater than 90 Days",1,0))</f>
        <v/>
      </c>
    </row>
    <row r="237" spans="1:33" x14ac:dyDescent="0.4">
      <c r="A237" s="8">
        <v>229</v>
      </c>
      <c r="F237" s="12"/>
      <c r="H237" s="10"/>
      <c r="I237" s="12"/>
      <c r="M237" s="11"/>
      <c r="N237" s="6" t="str">
        <f>IF(Table1[[#This Row],[Date of Hospital Discharge]]="","",1)</f>
        <v/>
      </c>
      <c r="O237" s="6" t="str">
        <f>IF(Table1[[#This Row],[Date of Hospital Discharge]]="","",IF(Table1[[#This Row],[Unplanned Readmission Date]]="",0,1))</f>
        <v/>
      </c>
      <c r="P237" s="6" t="str">
        <f>IF(Table1[[#This Row],[Readmission]]=1,Table1[[#This Row],[Unplanned Readmission Date]]-Table1[[#This Row],[Date of Hospital Discharge]],"")</f>
        <v/>
      </c>
      <c r="Q237" s="6" t="str">
        <f>IF(P237="","",VLOOKUP(P237,Validation!$F$4:$G$10,2,TRUE))</f>
        <v/>
      </c>
      <c r="R237" s="6" t="str">
        <f>IF(Table1[[#This Row],[Date of Hospital Discharge]]="","",TEXT(Table1[[#This Row],[Date of Hospital Discharge]],"mmmm"))</f>
        <v/>
      </c>
      <c r="S237" s="6" t="str">
        <f>IF(Table1[[#This Row],[Date of Hospital Discharge]]="","",IF(Table1[[#This Row],[Days Between Admissions]]&lt;=7,1,0))</f>
        <v/>
      </c>
      <c r="T237" s="6" t="str">
        <f>IF(Table1[[#This Row],[Date of Hospital Discharge]]="","",IF(Table1[[#This Row],[Days Between Admissions]]&lt;=14,1,0))</f>
        <v/>
      </c>
      <c r="U237" s="6" t="str">
        <f>IF(Table1[[#This Row],[Date of Hospital Discharge]]="","",IF(Table1[[#This Row],[Days Between Admissions]]&lt;=30,1,0))</f>
        <v/>
      </c>
      <c r="V237" s="6" t="str">
        <f>IF(Table1[[#This Row],[Date of Hospital Discharge]]="","",IF(Table1[[#This Row],[Days Between Admissions]]&lt;=60,1,0))</f>
        <v/>
      </c>
      <c r="W237" s="6" t="str">
        <f>IF(Table1[[#This Row],[Date of Hospital Discharge]]="","",IF(Table1[[#This Row],[Days Between Admissions]]&lt;=90,1,0))</f>
        <v/>
      </c>
      <c r="X237" s="6" t="str">
        <f>IF(Table1[[#This Row],[Date of Hospital Discharge]]="","",IF(Table1[[#This Row],[Days Between Admissions]]="",0,IF(Table1[[#This Row],[Days Between Admissions]]&gt;90,1,0)))</f>
        <v/>
      </c>
      <c r="Y237" s="6" t="str">
        <f>IF(Table1[[#This Row],[Date of Hospital Discharge]]="","",SUM(Table1[Discharge]))</f>
        <v/>
      </c>
      <c r="Z237" s="6" t="str">
        <f>IF(Table1[[#This Row],[Date of Hospital Discharge]]="","",SUM(Table1[Readmission]))</f>
        <v/>
      </c>
      <c r="AA237" s="6" t="str">
        <f>IF(Table1[[#This Row],[Date of Hospital Discharge]]="","",VLOOKUP(Table1[[#This Row],[Discharge Month]],$AI$9:$AJ$20,2,FALSE))</f>
        <v/>
      </c>
      <c r="AB237" s="6" t="str">
        <f>IF(Table1[[#This Row],[Date of Hospital Discharge]]="","",IF(Table1[[#This Row],[Readmission Bucket]]="Readmission within 7 days",1,0))</f>
        <v/>
      </c>
      <c r="AC237" s="6" t="str">
        <f>IF(Table1[[#This Row],[Date of Hospital Discharge]]="","",IF(Table1[[#This Row],[Readmission Bucket]]="Readmission within 14 days",1,0))</f>
        <v/>
      </c>
      <c r="AD237" s="6" t="str">
        <f>IF(Table1[[#This Row],[Date of Hospital Discharge]]="","",IF(Table1[[#This Row],[Readmission Bucket]]="Readmission within 30 days",1,0))</f>
        <v/>
      </c>
      <c r="AE237" s="6" t="str">
        <f>IF(Table1[[#This Row],[Date of Hospital Discharge]]="","",IF(Table1[[#This Row],[Readmission Bucket]]="Readmission within 60 days",1,0))</f>
        <v/>
      </c>
      <c r="AF237" s="6" t="str">
        <f>IF(Table1[[#This Row],[Date of Hospital Discharge]]="","",IF(Table1[[#This Row],[Readmission Bucket]]="Readmission within 90 days",1,0))</f>
        <v/>
      </c>
      <c r="AG237" s="6" t="str">
        <f>IF(Table1[[#This Row],[Date of Hospital Discharge]]="","",IF(Table1[[#This Row],[Readmission Bucket]]="Readmission Greater than 90 Days",1,0))</f>
        <v/>
      </c>
    </row>
    <row r="238" spans="1:33" x14ac:dyDescent="0.4">
      <c r="A238" s="8">
        <v>230</v>
      </c>
      <c r="F238" s="12"/>
      <c r="H238" s="10"/>
      <c r="I238" s="12"/>
      <c r="M238" s="11"/>
      <c r="N238" s="6" t="str">
        <f>IF(Table1[[#This Row],[Date of Hospital Discharge]]="","",1)</f>
        <v/>
      </c>
      <c r="O238" s="6" t="str">
        <f>IF(Table1[[#This Row],[Date of Hospital Discharge]]="","",IF(Table1[[#This Row],[Unplanned Readmission Date]]="",0,1))</f>
        <v/>
      </c>
      <c r="P238" s="6" t="str">
        <f>IF(Table1[[#This Row],[Readmission]]=1,Table1[[#This Row],[Unplanned Readmission Date]]-Table1[[#This Row],[Date of Hospital Discharge]],"")</f>
        <v/>
      </c>
      <c r="Q238" s="6" t="str">
        <f>IF(P238="","",VLOOKUP(P238,Validation!$F$4:$G$10,2,TRUE))</f>
        <v/>
      </c>
      <c r="R238" s="6" t="str">
        <f>IF(Table1[[#This Row],[Date of Hospital Discharge]]="","",TEXT(Table1[[#This Row],[Date of Hospital Discharge]],"mmmm"))</f>
        <v/>
      </c>
      <c r="S238" s="6" t="str">
        <f>IF(Table1[[#This Row],[Date of Hospital Discharge]]="","",IF(Table1[[#This Row],[Days Between Admissions]]&lt;=7,1,0))</f>
        <v/>
      </c>
      <c r="T238" s="6" t="str">
        <f>IF(Table1[[#This Row],[Date of Hospital Discharge]]="","",IF(Table1[[#This Row],[Days Between Admissions]]&lt;=14,1,0))</f>
        <v/>
      </c>
      <c r="U238" s="6" t="str">
        <f>IF(Table1[[#This Row],[Date of Hospital Discharge]]="","",IF(Table1[[#This Row],[Days Between Admissions]]&lt;=30,1,0))</f>
        <v/>
      </c>
      <c r="V238" s="6" t="str">
        <f>IF(Table1[[#This Row],[Date of Hospital Discharge]]="","",IF(Table1[[#This Row],[Days Between Admissions]]&lt;=60,1,0))</f>
        <v/>
      </c>
      <c r="W238" s="6" t="str">
        <f>IF(Table1[[#This Row],[Date of Hospital Discharge]]="","",IF(Table1[[#This Row],[Days Between Admissions]]&lt;=90,1,0))</f>
        <v/>
      </c>
      <c r="X238" s="6" t="str">
        <f>IF(Table1[[#This Row],[Date of Hospital Discharge]]="","",IF(Table1[[#This Row],[Days Between Admissions]]="",0,IF(Table1[[#This Row],[Days Between Admissions]]&gt;90,1,0)))</f>
        <v/>
      </c>
      <c r="Y238" s="6" t="str">
        <f>IF(Table1[[#This Row],[Date of Hospital Discharge]]="","",SUM(Table1[Discharge]))</f>
        <v/>
      </c>
      <c r="Z238" s="6" t="str">
        <f>IF(Table1[[#This Row],[Date of Hospital Discharge]]="","",SUM(Table1[Readmission]))</f>
        <v/>
      </c>
      <c r="AA238" s="6" t="str">
        <f>IF(Table1[[#This Row],[Date of Hospital Discharge]]="","",VLOOKUP(Table1[[#This Row],[Discharge Month]],$AI$9:$AJ$20,2,FALSE))</f>
        <v/>
      </c>
      <c r="AB238" s="6" t="str">
        <f>IF(Table1[[#This Row],[Date of Hospital Discharge]]="","",IF(Table1[[#This Row],[Readmission Bucket]]="Readmission within 7 days",1,0))</f>
        <v/>
      </c>
      <c r="AC238" s="6" t="str">
        <f>IF(Table1[[#This Row],[Date of Hospital Discharge]]="","",IF(Table1[[#This Row],[Readmission Bucket]]="Readmission within 14 days",1,0))</f>
        <v/>
      </c>
      <c r="AD238" s="6" t="str">
        <f>IF(Table1[[#This Row],[Date of Hospital Discharge]]="","",IF(Table1[[#This Row],[Readmission Bucket]]="Readmission within 30 days",1,0))</f>
        <v/>
      </c>
      <c r="AE238" s="6" t="str">
        <f>IF(Table1[[#This Row],[Date of Hospital Discharge]]="","",IF(Table1[[#This Row],[Readmission Bucket]]="Readmission within 60 days",1,0))</f>
        <v/>
      </c>
      <c r="AF238" s="6" t="str">
        <f>IF(Table1[[#This Row],[Date of Hospital Discharge]]="","",IF(Table1[[#This Row],[Readmission Bucket]]="Readmission within 90 days",1,0))</f>
        <v/>
      </c>
      <c r="AG238" s="6" t="str">
        <f>IF(Table1[[#This Row],[Date of Hospital Discharge]]="","",IF(Table1[[#This Row],[Readmission Bucket]]="Readmission Greater than 90 Days",1,0))</f>
        <v/>
      </c>
    </row>
    <row r="239" spans="1:33" x14ac:dyDescent="0.4">
      <c r="A239" s="8">
        <v>231</v>
      </c>
      <c r="F239" s="12"/>
      <c r="H239" s="10"/>
      <c r="I239" s="12"/>
      <c r="M239" s="11"/>
      <c r="N239" s="6" t="str">
        <f>IF(Table1[[#This Row],[Date of Hospital Discharge]]="","",1)</f>
        <v/>
      </c>
      <c r="O239" s="6" t="str">
        <f>IF(Table1[[#This Row],[Date of Hospital Discharge]]="","",IF(Table1[[#This Row],[Unplanned Readmission Date]]="",0,1))</f>
        <v/>
      </c>
      <c r="P239" s="6" t="str">
        <f>IF(Table1[[#This Row],[Readmission]]=1,Table1[[#This Row],[Unplanned Readmission Date]]-Table1[[#This Row],[Date of Hospital Discharge]],"")</f>
        <v/>
      </c>
      <c r="Q239" s="6" t="str">
        <f>IF(P239="","",VLOOKUP(P239,Validation!$F$4:$G$10,2,TRUE))</f>
        <v/>
      </c>
      <c r="R239" s="6" t="str">
        <f>IF(Table1[[#This Row],[Date of Hospital Discharge]]="","",TEXT(Table1[[#This Row],[Date of Hospital Discharge]],"mmmm"))</f>
        <v/>
      </c>
      <c r="S239" s="6" t="str">
        <f>IF(Table1[[#This Row],[Date of Hospital Discharge]]="","",IF(Table1[[#This Row],[Days Between Admissions]]&lt;=7,1,0))</f>
        <v/>
      </c>
      <c r="T239" s="6" t="str">
        <f>IF(Table1[[#This Row],[Date of Hospital Discharge]]="","",IF(Table1[[#This Row],[Days Between Admissions]]&lt;=14,1,0))</f>
        <v/>
      </c>
      <c r="U239" s="6" t="str">
        <f>IF(Table1[[#This Row],[Date of Hospital Discharge]]="","",IF(Table1[[#This Row],[Days Between Admissions]]&lt;=30,1,0))</f>
        <v/>
      </c>
      <c r="V239" s="6" t="str">
        <f>IF(Table1[[#This Row],[Date of Hospital Discharge]]="","",IF(Table1[[#This Row],[Days Between Admissions]]&lt;=60,1,0))</f>
        <v/>
      </c>
      <c r="W239" s="6" t="str">
        <f>IF(Table1[[#This Row],[Date of Hospital Discharge]]="","",IF(Table1[[#This Row],[Days Between Admissions]]&lt;=90,1,0))</f>
        <v/>
      </c>
      <c r="X239" s="6" t="str">
        <f>IF(Table1[[#This Row],[Date of Hospital Discharge]]="","",IF(Table1[[#This Row],[Days Between Admissions]]="",0,IF(Table1[[#This Row],[Days Between Admissions]]&gt;90,1,0)))</f>
        <v/>
      </c>
      <c r="Y239" s="6" t="str">
        <f>IF(Table1[[#This Row],[Date of Hospital Discharge]]="","",SUM(Table1[Discharge]))</f>
        <v/>
      </c>
      <c r="Z239" s="6" t="str">
        <f>IF(Table1[[#This Row],[Date of Hospital Discharge]]="","",SUM(Table1[Readmission]))</f>
        <v/>
      </c>
      <c r="AA239" s="6" t="str">
        <f>IF(Table1[[#This Row],[Date of Hospital Discharge]]="","",VLOOKUP(Table1[[#This Row],[Discharge Month]],$AI$9:$AJ$20,2,FALSE))</f>
        <v/>
      </c>
      <c r="AB239" s="6" t="str">
        <f>IF(Table1[[#This Row],[Date of Hospital Discharge]]="","",IF(Table1[[#This Row],[Readmission Bucket]]="Readmission within 7 days",1,0))</f>
        <v/>
      </c>
      <c r="AC239" s="6" t="str">
        <f>IF(Table1[[#This Row],[Date of Hospital Discharge]]="","",IF(Table1[[#This Row],[Readmission Bucket]]="Readmission within 14 days",1,0))</f>
        <v/>
      </c>
      <c r="AD239" s="6" t="str">
        <f>IF(Table1[[#This Row],[Date of Hospital Discharge]]="","",IF(Table1[[#This Row],[Readmission Bucket]]="Readmission within 30 days",1,0))</f>
        <v/>
      </c>
      <c r="AE239" s="6" t="str">
        <f>IF(Table1[[#This Row],[Date of Hospital Discharge]]="","",IF(Table1[[#This Row],[Readmission Bucket]]="Readmission within 60 days",1,0))</f>
        <v/>
      </c>
      <c r="AF239" s="6" t="str">
        <f>IF(Table1[[#This Row],[Date of Hospital Discharge]]="","",IF(Table1[[#This Row],[Readmission Bucket]]="Readmission within 90 days",1,0))</f>
        <v/>
      </c>
      <c r="AG239" s="6" t="str">
        <f>IF(Table1[[#This Row],[Date of Hospital Discharge]]="","",IF(Table1[[#This Row],[Readmission Bucket]]="Readmission Greater than 90 Days",1,0))</f>
        <v/>
      </c>
    </row>
    <row r="240" spans="1:33" x14ac:dyDescent="0.4">
      <c r="A240" s="8">
        <v>232</v>
      </c>
      <c r="F240" s="12"/>
      <c r="H240" s="10"/>
      <c r="I240" s="12"/>
      <c r="M240" s="11"/>
      <c r="N240" s="6" t="str">
        <f>IF(Table1[[#This Row],[Date of Hospital Discharge]]="","",1)</f>
        <v/>
      </c>
      <c r="O240" s="6" t="str">
        <f>IF(Table1[[#This Row],[Date of Hospital Discharge]]="","",IF(Table1[[#This Row],[Unplanned Readmission Date]]="",0,1))</f>
        <v/>
      </c>
      <c r="P240" s="6" t="str">
        <f>IF(Table1[[#This Row],[Readmission]]=1,Table1[[#This Row],[Unplanned Readmission Date]]-Table1[[#This Row],[Date of Hospital Discharge]],"")</f>
        <v/>
      </c>
      <c r="Q240" s="6" t="str">
        <f>IF(P240="","",VLOOKUP(P240,Validation!$F$4:$G$10,2,TRUE))</f>
        <v/>
      </c>
      <c r="R240" s="6" t="str">
        <f>IF(Table1[[#This Row],[Date of Hospital Discharge]]="","",TEXT(Table1[[#This Row],[Date of Hospital Discharge]],"mmmm"))</f>
        <v/>
      </c>
      <c r="S240" s="6" t="str">
        <f>IF(Table1[[#This Row],[Date of Hospital Discharge]]="","",IF(Table1[[#This Row],[Days Between Admissions]]&lt;=7,1,0))</f>
        <v/>
      </c>
      <c r="T240" s="6" t="str">
        <f>IF(Table1[[#This Row],[Date of Hospital Discharge]]="","",IF(Table1[[#This Row],[Days Between Admissions]]&lt;=14,1,0))</f>
        <v/>
      </c>
      <c r="U240" s="6" t="str">
        <f>IF(Table1[[#This Row],[Date of Hospital Discharge]]="","",IF(Table1[[#This Row],[Days Between Admissions]]&lt;=30,1,0))</f>
        <v/>
      </c>
      <c r="V240" s="6" t="str">
        <f>IF(Table1[[#This Row],[Date of Hospital Discharge]]="","",IF(Table1[[#This Row],[Days Between Admissions]]&lt;=60,1,0))</f>
        <v/>
      </c>
      <c r="W240" s="6" t="str">
        <f>IF(Table1[[#This Row],[Date of Hospital Discharge]]="","",IF(Table1[[#This Row],[Days Between Admissions]]&lt;=90,1,0))</f>
        <v/>
      </c>
      <c r="X240" s="6" t="str">
        <f>IF(Table1[[#This Row],[Date of Hospital Discharge]]="","",IF(Table1[[#This Row],[Days Between Admissions]]="",0,IF(Table1[[#This Row],[Days Between Admissions]]&gt;90,1,0)))</f>
        <v/>
      </c>
      <c r="Y240" s="6" t="str">
        <f>IF(Table1[[#This Row],[Date of Hospital Discharge]]="","",SUM(Table1[Discharge]))</f>
        <v/>
      </c>
      <c r="Z240" s="6" t="str">
        <f>IF(Table1[[#This Row],[Date of Hospital Discharge]]="","",SUM(Table1[Readmission]))</f>
        <v/>
      </c>
      <c r="AA240" s="6" t="str">
        <f>IF(Table1[[#This Row],[Date of Hospital Discharge]]="","",VLOOKUP(Table1[[#This Row],[Discharge Month]],$AI$9:$AJ$20,2,FALSE))</f>
        <v/>
      </c>
      <c r="AB240" s="6" t="str">
        <f>IF(Table1[[#This Row],[Date of Hospital Discharge]]="","",IF(Table1[[#This Row],[Readmission Bucket]]="Readmission within 7 days",1,0))</f>
        <v/>
      </c>
      <c r="AC240" s="6" t="str">
        <f>IF(Table1[[#This Row],[Date of Hospital Discharge]]="","",IF(Table1[[#This Row],[Readmission Bucket]]="Readmission within 14 days",1,0))</f>
        <v/>
      </c>
      <c r="AD240" s="6" t="str">
        <f>IF(Table1[[#This Row],[Date of Hospital Discharge]]="","",IF(Table1[[#This Row],[Readmission Bucket]]="Readmission within 30 days",1,0))</f>
        <v/>
      </c>
      <c r="AE240" s="6" t="str">
        <f>IF(Table1[[#This Row],[Date of Hospital Discharge]]="","",IF(Table1[[#This Row],[Readmission Bucket]]="Readmission within 60 days",1,0))</f>
        <v/>
      </c>
      <c r="AF240" s="6" t="str">
        <f>IF(Table1[[#This Row],[Date of Hospital Discharge]]="","",IF(Table1[[#This Row],[Readmission Bucket]]="Readmission within 90 days",1,0))</f>
        <v/>
      </c>
      <c r="AG240" s="6" t="str">
        <f>IF(Table1[[#This Row],[Date of Hospital Discharge]]="","",IF(Table1[[#This Row],[Readmission Bucket]]="Readmission Greater than 90 Days",1,0))</f>
        <v/>
      </c>
    </row>
    <row r="241" spans="1:33" x14ac:dyDescent="0.4">
      <c r="A241" s="8">
        <v>233</v>
      </c>
      <c r="F241" s="12"/>
      <c r="H241" s="10"/>
      <c r="I241" s="12"/>
      <c r="M241" s="11"/>
      <c r="N241" s="6" t="str">
        <f>IF(Table1[[#This Row],[Date of Hospital Discharge]]="","",1)</f>
        <v/>
      </c>
      <c r="O241" s="6" t="str">
        <f>IF(Table1[[#This Row],[Date of Hospital Discharge]]="","",IF(Table1[[#This Row],[Unplanned Readmission Date]]="",0,1))</f>
        <v/>
      </c>
      <c r="P241" s="6" t="str">
        <f>IF(Table1[[#This Row],[Readmission]]=1,Table1[[#This Row],[Unplanned Readmission Date]]-Table1[[#This Row],[Date of Hospital Discharge]],"")</f>
        <v/>
      </c>
      <c r="Q241" s="6" t="str">
        <f>IF(P241="","",VLOOKUP(P241,Validation!$F$4:$G$10,2,TRUE))</f>
        <v/>
      </c>
      <c r="R241" s="6" t="str">
        <f>IF(Table1[[#This Row],[Date of Hospital Discharge]]="","",TEXT(Table1[[#This Row],[Date of Hospital Discharge]],"mmmm"))</f>
        <v/>
      </c>
      <c r="S241" s="6" t="str">
        <f>IF(Table1[[#This Row],[Date of Hospital Discharge]]="","",IF(Table1[[#This Row],[Days Between Admissions]]&lt;=7,1,0))</f>
        <v/>
      </c>
      <c r="T241" s="6" t="str">
        <f>IF(Table1[[#This Row],[Date of Hospital Discharge]]="","",IF(Table1[[#This Row],[Days Between Admissions]]&lt;=14,1,0))</f>
        <v/>
      </c>
      <c r="U241" s="6" t="str">
        <f>IF(Table1[[#This Row],[Date of Hospital Discharge]]="","",IF(Table1[[#This Row],[Days Between Admissions]]&lt;=30,1,0))</f>
        <v/>
      </c>
      <c r="V241" s="6" t="str">
        <f>IF(Table1[[#This Row],[Date of Hospital Discharge]]="","",IF(Table1[[#This Row],[Days Between Admissions]]&lt;=60,1,0))</f>
        <v/>
      </c>
      <c r="W241" s="6" t="str">
        <f>IF(Table1[[#This Row],[Date of Hospital Discharge]]="","",IF(Table1[[#This Row],[Days Between Admissions]]&lt;=90,1,0))</f>
        <v/>
      </c>
      <c r="X241" s="6" t="str">
        <f>IF(Table1[[#This Row],[Date of Hospital Discharge]]="","",IF(Table1[[#This Row],[Days Between Admissions]]="",0,IF(Table1[[#This Row],[Days Between Admissions]]&gt;90,1,0)))</f>
        <v/>
      </c>
      <c r="Y241" s="6" t="str">
        <f>IF(Table1[[#This Row],[Date of Hospital Discharge]]="","",SUM(Table1[Discharge]))</f>
        <v/>
      </c>
      <c r="Z241" s="6" t="str">
        <f>IF(Table1[[#This Row],[Date of Hospital Discharge]]="","",SUM(Table1[Readmission]))</f>
        <v/>
      </c>
      <c r="AA241" s="6" t="str">
        <f>IF(Table1[[#This Row],[Date of Hospital Discharge]]="","",VLOOKUP(Table1[[#This Row],[Discharge Month]],$AI$9:$AJ$20,2,FALSE))</f>
        <v/>
      </c>
      <c r="AB241" s="6" t="str">
        <f>IF(Table1[[#This Row],[Date of Hospital Discharge]]="","",IF(Table1[[#This Row],[Readmission Bucket]]="Readmission within 7 days",1,0))</f>
        <v/>
      </c>
      <c r="AC241" s="6" t="str">
        <f>IF(Table1[[#This Row],[Date of Hospital Discharge]]="","",IF(Table1[[#This Row],[Readmission Bucket]]="Readmission within 14 days",1,0))</f>
        <v/>
      </c>
      <c r="AD241" s="6" t="str">
        <f>IF(Table1[[#This Row],[Date of Hospital Discharge]]="","",IF(Table1[[#This Row],[Readmission Bucket]]="Readmission within 30 days",1,0))</f>
        <v/>
      </c>
      <c r="AE241" s="6" t="str">
        <f>IF(Table1[[#This Row],[Date of Hospital Discharge]]="","",IF(Table1[[#This Row],[Readmission Bucket]]="Readmission within 60 days",1,0))</f>
        <v/>
      </c>
      <c r="AF241" s="6" t="str">
        <f>IF(Table1[[#This Row],[Date of Hospital Discharge]]="","",IF(Table1[[#This Row],[Readmission Bucket]]="Readmission within 90 days",1,0))</f>
        <v/>
      </c>
      <c r="AG241" s="6" t="str">
        <f>IF(Table1[[#This Row],[Date of Hospital Discharge]]="","",IF(Table1[[#This Row],[Readmission Bucket]]="Readmission Greater than 90 Days",1,0))</f>
        <v/>
      </c>
    </row>
    <row r="242" spans="1:33" x14ac:dyDescent="0.4">
      <c r="A242" s="8">
        <v>234</v>
      </c>
      <c r="F242" s="12"/>
      <c r="H242" s="10"/>
      <c r="I242" s="12"/>
      <c r="M242" s="11"/>
      <c r="N242" s="6" t="str">
        <f>IF(Table1[[#This Row],[Date of Hospital Discharge]]="","",1)</f>
        <v/>
      </c>
      <c r="O242" s="6" t="str">
        <f>IF(Table1[[#This Row],[Date of Hospital Discharge]]="","",IF(Table1[[#This Row],[Unplanned Readmission Date]]="",0,1))</f>
        <v/>
      </c>
      <c r="P242" s="6" t="str">
        <f>IF(Table1[[#This Row],[Readmission]]=1,Table1[[#This Row],[Unplanned Readmission Date]]-Table1[[#This Row],[Date of Hospital Discharge]],"")</f>
        <v/>
      </c>
      <c r="Q242" s="6" t="str">
        <f>IF(P242="","",VLOOKUP(P242,Validation!$F$4:$G$10,2,TRUE))</f>
        <v/>
      </c>
      <c r="R242" s="6" t="str">
        <f>IF(Table1[[#This Row],[Date of Hospital Discharge]]="","",TEXT(Table1[[#This Row],[Date of Hospital Discharge]],"mmmm"))</f>
        <v/>
      </c>
      <c r="S242" s="6" t="str">
        <f>IF(Table1[[#This Row],[Date of Hospital Discharge]]="","",IF(Table1[[#This Row],[Days Between Admissions]]&lt;=7,1,0))</f>
        <v/>
      </c>
      <c r="T242" s="6" t="str">
        <f>IF(Table1[[#This Row],[Date of Hospital Discharge]]="","",IF(Table1[[#This Row],[Days Between Admissions]]&lt;=14,1,0))</f>
        <v/>
      </c>
      <c r="U242" s="6" t="str">
        <f>IF(Table1[[#This Row],[Date of Hospital Discharge]]="","",IF(Table1[[#This Row],[Days Between Admissions]]&lt;=30,1,0))</f>
        <v/>
      </c>
      <c r="V242" s="6" t="str">
        <f>IF(Table1[[#This Row],[Date of Hospital Discharge]]="","",IF(Table1[[#This Row],[Days Between Admissions]]&lt;=60,1,0))</f>
        <v/>
      </c>
      <c r="W242" s="6" t="str">
        <f>IF(Table1[[#This Row],[Date of Hospital Discharge]]="","",IF(Table1[[#This Row],[Days Between Admissions]]&lt;=90,1,0))</f>
        <v/>
      </c>
      <c r="X242" s="6" t="str">
        <f>IF(Table1[[#This Row],[Date of Hospital Discharge]]="","",IF(Table1[[#This Row],[Days Between Admissions]]="",0,IF(Table1[[#This Row],[Days Between Admissions]]&gt;90,1,0)))</f>
        <v/>
      </c>
      <c r="Y242" s="6" t="str">
        <f>IF(Table1[[#This Row],[Date of Hospital Discharge]]="","",SUM(Table1[Discharge]))</f>
        <v/>
      </c>
      <c r="Z242" s="6" t="str">
        <f>IF(Table1[[#This Row],[Date of Hospital Discharge]]="","",SUM(Table1[Readmission]))</f>
        <v/>
      </c>
      <c r="AA242" s="6" t="str">
        <f>IF(Table1[[#This Row],[Date of Hospital Discharge]]="","",VLOOKUP(Table1[[#This Row],[Discharge Month]],$AI$9:$AJ$20,2,FALSE))</f>
        <v/>
      </c>
      <c r="AB242" s="6" t="str">
        <f>IF(Table1[[#This Row],[Date of Hospital Discharge]]="","",IF(Table1[[#This Row],[Readmission Bucket]]="Readmission within 7 days",1,0))</f>
        <v/>
      </c>
      <c r="AC242" s="6" t="str">
        <f>IF(Table1[[#This Row],[Date of Hospital Discharge]]="","",IF(Table1[[#This Row],[Readmission Bucket]]="Readmission within 14 days",1,0))</f>
        <v/>
      </c>
      <c r="AD242" s="6" t="str">
        <f>IF(Table1[[#This Row],[Date of Hospital Discharge]]="","",IF(Table1[[#This Row],[Readmission Bucket]]="Readmission within 30 days",1,0))</f>
        <v/>
      </c>
      <c r="AE242" s="6" t="str">
        <f>IF(Table1[[#This Row],[Date of Hospital Discharge]]="","",IF(Table1[[#This Row],[Readmission Bucket]]="Readmission within 60 days",1,0))</f>
        <v/>
      </c>
      <c r="AF242" s="6" t="str">
        <f>IF(Table1[[#This Row],[Date of Hospital Discharge]]="","",IF(Table1[[#This Row],[Readmission Bucket]]="Readmission within 90 days",1,0))</f>
        <v/>
      </c>
      <c r="AG242" s="6" t="str">
        <f>IF(Table1[[#This Row],[Date of Hospital Discharge]]="","",IF(Table1[[#This Row],[Readmission Bucket]]="Readmission Greater than 90 Days",1,0))</f>
        <v/>
      </c>
    </row>
    <row r="243" spans="1:33" x14ac:dyDescent="0.4">
      <c r="A243" s="8">
        <v>235</v>
      </c>
      <c r="F243" s="12"/>
      <c r="H243" s="10"/>
      <c r="I243" s="12"/>
      <c r="M243" s="11"/>
      <c r="N243" s="6" t="str">
        <f>IF(Table1[[#This Row],[Date of Hospital Discharge]]="","",1)</f>
        <v/>
      </c>
      <c r="O243" s="6" t="str">
        <f>IF(Table1[[#This Row],[Date of Hospital Discharge]]="","",IF(Table1[[#This Row],[Unplanned Readmission Date]]="",0,1))</f>
        <v/>
      </c>
      <c r="P243" s="6" t="str">
        <f>IF(Table1[[#This Row],[Readmission]]=1,Table1[[#This Row],[Unplanned Readmission Date]]-Table1[[#This Row],[Date of Hospital Discharge]],"")</f>
        <v/>
      </c>
      <c r="Q243" s="6" t="str">
        <f>IF(P243="","",VLOOKUP(P243,Validation!$F$4:$G$10,2,TRUE))</f>
        <v/>
      </c>
      <c r="R243" s="6" t="str">
        <f>IF(Table1[[#This Row],[Date of Hospital Discharge]]="","",TEXT(Table1[[#This Row],[Date of Hospital Discharge]],"mmmm"))</f>
        <v/>
      </c>
      <c r="S243" s="6" t="str">
        <f>IF(Table1[[#This Row],[Date of Hospital Discharge]]="","",IF(Table1[[#This Row],[Days Between Admissions]]&lt;=7,1,0))</f>
        <v/>
      </c>
      <c r="T243" s="6" t="str">
        <f>IF(Table1[[#This Row],[Date of Hospital Discharge]]="","",IF(Table1[[#This Row],[Days Between Admissions]]&lt;=14,1,0))</f>
        <v/>
      </c>
      <c r="U243" s="6" t="str">
        <f>IF(Table1[[#This Row],[Date of Hospital Discharge]]="","",IF(Table1[[#This Row],[Days Between Admissions]]&lt;=30,1,0))</f>
        <v/>
      </c>
      <c r="V243" s="6" t="str">
        <f>IF(Table1[[#This Row],[Date of Hospital Discharge]]="","",IF(Table1[[#This Row],[Days Between Admissions]]&lt;=60,1,0))</f>
        <v/>
      </c>
      <c r="W243" s="6" t="str">
        <f>IF(Table1[[#This Row],[Date of Hospital Discharge]]="","",IF(Table1[[#This Row],[Days Between Admissions]]&lt;=90,1,0))</f>
        <v/>
      </c>
      <c r="X243" s="6" t="str">
        <f>IF(Table1[[#This Row],[Date of Hospital Discharge]]="","",IF(Table1[[#This Row],[Days Between Admissions]]="",0,IF(Table1[[#This Row],[Days Between Admissions]]&gt;90,1,0)))</f>
        <v/>
      </c>
      <c r="Y243" s="6" t="str">
        <f>IF(Table1[[#This Row],[Date of Hospital Discharge]]="","",SUM(Table1[Discharge]))</f>
        <v/>
      </c>
      <c r="Z243" s="6" t="str">
        <f>IF(Table1[[#This Row],[Date of Hospital Discharge]]="","",SUM(Table1[Readmission]))</f>
        <v/>
      </c>
      <c r="AA243" s="6" t="str">
        <f>IF(Table1[[#This Row],[Date of Hospital Discharge]]="","",VLOOKUP(Table1[[#This Row],[Discharge Month]],$AI$9:$AJ$20,2,FALSE))</f>
        <v/>
      </c>
      <c r="AB243" s="6" t="str">
        <f>IF(Table1[[#This Row],[Date of Hospital Discharge]]="","",IF(Table1[[#This Row],[Readmission Bucket]]="Readmission within 7 days",1,0))</f>
        <v/>
      </c>
      <c r="AC243" s="6" t="str">
        <f>IF(Table1[[#This Row],[Date of Hospital Discharge]]="","",IF(Table1[[#This Row],[Readmission Bucket]]="Readmission within 14 days",1,0))</f>
        <v/>
      </c>
      <c r="AD243" s="6" t="str">
        <f>IF(Table1[[#This Row],[Date of Hospital Discharge]]="","",IF(Table1[[#This Row],[Readmission Bucket]]="Readmission within 30 days",1,0))</f>
        <v/>
      </c>
      <c r="AE243" s="6" t="str">
        <f>IF(Table1[[#This Row],[Date of Hospital Discharge]]="","",IF(Table1[[#This Row],[Readmission Bucket]]="Readmission within 60 days",1,0))</f>
        <v/>
      </c>
      <c r="AF243" s="6" t="str">
        <f>IF(Table1[[#This Row],[Date of Hospital Discharge]]="","",IF(Table1[[#This Row],[Readmission Bucket]]="Readmission within 90 days",1,0))</f>
        <v/>
      </c>
      <c r="AG243" s="6" t="str">
        <f>IF(Table1[[#This Row],[Date of Hospital Discharge]]="","",IF(Table1[[#This Row],[Readmission Bucket]]="Readmission Greater than 90 Days",1,0))</f>
        <v/>
      </c>
    </row>
    <row r="244" spans="1:33" x14ac:dyDescent="0.4">
      <c r="A244" s="8">
        <v>236</v>
      </c>
      <c r="F244" s="12"/>
      <c r="H244" s="10"/>
      <c r="I244" s="12"/>
      <c r="M244" s="11"/>
      <c r="N244" s="6" t="str">
        <f>IF(Table1[[#This Row],[Date of Hospital Discharge]]="","",1)</f>
        <v/>
      </c>
      <c r="O244" s="6" t="str">
        <f>IF(Table1[[#This Row],[Date of Hospital Discharge]]="","",IF(Table1[[#This Row],[Unplanned Readmission Date]]="",0,1))</f>
        <v/>
      </c>
      <c r="P244" s="6" t="str">
        <f>IF(Table1[[#This Row],[Readmission]]=1,Table1[[#This Row],[Unplanned Readmission Date]]-Table1[[#This Row],[Date of Hospital Discharge]],"")</f>
        <v/>
      </c>
      <c r="Q244" s="6" t="str">
        <f>IF(P244="","",VLOOKUP(P244,Validation!$F$4:$G$10,2,TRUE))</f>
        <v/>
      </c>
      <c r="R244" s="6" t="str">
        <f>IF(Table1[[#This Row],[Date of Hospital Discharge]]="","",TEXT(Table1[[#This Row],[Date of Hospital Discharge]],"mmmm"))</f>
        <v/>
      </c>
      <c r="S244" s="6" t="str">
        <f>IF(Table1[[#This Row],[Date of Hospital Discharge]]="","",IF(Table1[[#This Row],[Days Between Admissions]]&lt;=7,1,0))</f>
        <v/>
      </c>
      <c r="T244" s="6" t="str">
        <f>IF(Table1[[#This Row],[Date of Hospital Discharge]]="","",IF(Table1[[#This Row],[Days Between Admissions]]&lt;=14,1,0))</f>
        <v/>
      </c>
      <c r="U244" s="6" t="str">
        <f>IF(Table1[[#This Row],[Date of Hospital Discharge]]="","",IF(Table1[[#This Row],[Days Between Admissions]]&lt;=30,1,0))</f>
        <v/>
      </c>
      <c r="V244" s="6" t="str">
        <f>IF(Table1[[#This Row],[Date of Hospital Discharge]]="","",IF(Table1[[#This Row],[Days Between Admissions]]&lt;=60,1,0))</f>
        <v/>
      </c>
      <c r="W244" s="6" t="str">
        <f>IF(Table1[[#This Row],[Date of Hospital Discharge]]="","",IF(Table1[[#This Row],[Days Between Admissions]]&lt;=90,1,0))</f>
        <v/>
      </c>
      <c r="X244" s="6" t="str">
        <f>IF(Table1[[#This Row],[Date of Hospital Discharge]]="","",IF(Table1[[#This Row],[Days Between Admissions]]="",0,IF(Table1[[#This Row],[Days Between Admissions]]&gt;90,1,0)))</f>
        <v/>
      </c>
      <c r="Y244" s="6" t="str">
        <f>IF(Table1[[#This Row],[Date of Hospital Discharge]]="","",SUM(Table1[Discharge]))</f>
        <v/>
      </c>
      <c r="Z244" s="6" t="str">
        <f>IF(Table1[[#This Row],[Date of Hospital Discharge]]="","",SUM(Table1[Readmission]))</f>
        <v/>
      </c>
      <c r="AA244" s="6" t="str">
        <f>IF(Table1[[#This Row],[Date of Hospital Discharge]]="","",VLOOKUP(Table1[[#This Row],[Discharge Month]],$AI$9:$AJ$20,2,FALSE))</f>
        <v/>
      </c>
      <c r="AB244" s="6" t="str">
        <f>IF(Table1[[#This Row],[Date of Hospital Discharge]]="","",IF(Table1[[#This Row],[Readmission Bucket]]="Readmission within 7 days",1,0))</f>
        <v/>
      </c>
      <c r="AC244" s="6" t="str">
        <f>IF(Table1[[#This Row],[Date of Hospital Discharge]]="","",IF(Table1[[#This Row],[Readmission Bucket]]="Readmission within 14 days",1,0))</f>
        <v/>
      </c>
      <c r="AD244" s="6" t="str">
        <f>IF(Table1[[#This Row],[Date of Hospital Discharge]]="","",IF(Table1[[#This Row],[Readmission Bucket]]="Readmission within 30 days",1,0))</f>
        <v/>
      </c>
      <c r="AE244" s="6" t="str">
        <f>IF(Table1[[#This Row],[Date of Hospital Discharge]]="","",IF(Table1[[#This Row],[Readmission Bucket]]="Readmission within 60 days",1,0))</f>
        <v/>
      </c>
      <c r="AF244" s="6" t="str">
        <f>IF(Table1[[#This Row],[Date of Hospital Discharge]]="","",IF(Table1[[#This Row],[Readmission Bucket]]="Readmission within 90 days",1,0))</f>
        <v/>
      </c>
      <c r="AG244" s="6" t="str">
        <f>IF(Table1[[#This Row],[Date of Hospital Discharge]]="","",IF(Table1[[#This Row],[Readmission Bucket]]="Readmission Greater than 90 Days",1,0))</f>
        <v/>
      </c>
    </row>
    <row r="245" spans="1:33" x14ac:dyDescent="0.4">
      <c r="A245" s="8">
        <v>237</v>
      </c>
      <c r="F245" s="12"/>
      <c r="H245" s="10"/>
      <c r="I245" s="12"/>
      <c r="M245" s="11"/>
      <c r="N245" s="6" t="str">
        <f>IF(Table1[[#This Row],[Date of Hospital Discharge]]="","",1)</f>
        <v/>
      </c>
      <c r="O245" s="6" t="str">
        <f>IF(Table1[[#This Row],[Date of Hospital Discharge]]="","",IF(Table1[[#This Row],[Unplanned Readmission Date]]="",0,1))</f>
        <v/>
      </c>
      <c r="P245" s="6" t="str">
        <f>IF(Table1[[#This Row],[Readmission]]=1,Table1[[#This Row],[Unplanned Readmission Date]]-Table1[[#This Row],[Date of Hospital Discharge]],"")</f>
        <v/>
      </c>
      <c r="Q245" s="6" t="str">
        <f>IF(P245="","",VLOOKUP(P245,Validation!$F$4:$G$10,2,TRUE))</f>
        <v/>
      </c>
      <c r="R245" s="6" t="str">
        <f>IF(Table1[[#This Row],[Date of Hospital Discharge]]="","",TEXT(Table1[[#This Row],[Date of Hospital Discharge]],"mmmm"))</f>
        <v/>
      </c>
      <c r="S245" s="6" t="str">
        <f>IF(Table1[[#This Row],[Date of Hospital Discharge]]="","",IF(Table1[[#This Row],[Days Between Admissions]]&lt;=7,1,0))</f>
        <v/>
      </c>
      <c r="T245" s="6" t="str">
        <f>IF(Table1[[#This Row],[Date of Hospital Discharge]]="","",IF(Table1[[#This Row],[Days Between Admissions]]&lt;=14,1,0))</f>
        <v/>
      </c>
      <c r="U245" s="6" t="str">
        <f>IF(Table1[[#This Row],[Date of Hospital Discharge]]="","",IF(Table1[[#This Row],[Days Between Admissions]]&lt;=30,1,0))</f>
        <v/>
      </c>
      <c r="V245" s="6" t="str">
        <f>IF(Table1[[#This Row],[Date of Hospital Discharge]]="","",IF(Table1[[#This Row],[Days Between Admissions]]&lt;=60,1,0))</f>
        <v/>
      </c>
      <c r="W245" s="6" t="str">
        <f>IF(Table1[[#This Row],[Date of Hospital Discharge]]="","",IF(Table1[[#This Row],[Days Between Admissions]]&lt;=90,1,0))</f>
        <v/>
      </c>
      <c r="X245" s="6" t="str">
        <f>IF(Table1[[#This Row],[Date of Hospital Discharge]]="","",IF(Table1[[#This Row],[Days Between Admissions]]="",0,IF(Table1[[#This Row],[Days Between Admissions]]&gt;90,1,0)))</f>
        <v/>
      </c>
      <c r="Y245" s="6" t="str">
        <f>IF(Table1[[#This Row],[Date of Hospital Discharge]]="","",SUM(Table1[Discharge]))</f>
        <v/>
      </c>
      <c r="Z245" s="6" t="str">
        <f>IF(Table1[[#This Row],[Date of Hospital Discharge]]="","",SUM(Table1[Readmission]))</f>
        <v/>
      </c>
      <c r="AA245" s="6" t="str">
        <f>IF(Table1[[#This Row],[Date of Hospital Discharge]]="","",VLOOKUP(Table1[[#This Row],[Discharge Month]],$AI$9:$AJ$20,2,FALSE))</f>
        <v/>
      </c>
      <c r="AB245" s="6" t="str">
        <f>IF(Table1[[#This Row],[Date of Hospital Discharge]]="","",IF(Table1[[#This Row],[Readmission Bucket]]="Readmission within 7 days",1,0))</f>
        <v/>
      </c>
      <c r="AC245" s="6" t="str">
        <f>IF(Table1[[#This Row],[Date of Hospital Discharge]]="","",IF(Table1[[#This Row],[Readmission Bucket]]="Readmission within 14 days",1,0))</f>
        <v/>
      </c>
      <c r="AD245" s="6" t="str">
        <f>IF(Table1[[#This Row],[Date of Hospital Discharge]]="","",IF(Table1[[#This Row],[Readmission Bucket]]="Readmission within 30 days",1,0))</f>
        <v/>
      </c>
      <c r="AE245" s="6" t="str">
        <f>IF(Table1[[#This Row],[Date of Hospital Discharge]]="","",IF(Table1[[#This Row],[Readmission Bucket]]="Readmission within 60 days",1,0))</f>
        <v/>
      </c>
      <c r="AF245" s="6" t="str">
        <f>IF(Table1[[#This Row],[Date of Hospital Discharge]]="","",IF(Table1[[#This Row],[Readmission Bucket]]="Readmission within 90 days",1,0))</f>
        <v/>
      </c>
      <c r="AG245" s="6" t="str">
        <f>IF(Table1[[#This Row],[Date of Hospital Discharge]]="","",IF(Table1[[#This Row],[Readmission Bucket]]="Readmission Greater than 90 Days",1,0))</f>
        <v/>
      </c>
    </row>
    <row r="246" spans="1:33" x14ac:dyDescent="0.4">
      <c r="A246" s="8">
        <v>238</v>
      </c>
      <c r="F246" s="12"/>
      <c r="H246" s="10"/>
      <c r="I246" s="12"/>
      <c r="M246" s="11"/>
      <c r="N246" s="6" t="str">
        <f>IF(Table1[[#This Row],[Date of Hospital Discharge]]="","",1)</f>
        <v/>
      </c>
      <c r="O246" s="6" t="str">
        <f>IF(Table1[[#This Row],[Date of Hospital Discharge]]="","",IF(Table1[[#This Row],[Unplanned Readmission Date]]="",0,1))</f>
        <v/>
      </c>
      <c r="P246" s="6" t="str">
        <f>IF(Table1[[#This Row],[Readmission]]=1,Table1[[#This Row],[Unplanned Readmission Date]]-Table1[[#This Row],[Date of Hospital Discharge]],"")</f>
        <v/>
      </c>
      <c r="Q246" s="6" t="str">
        <f>IF(P246="","",VLOOKUP(P246,Validation!$F$4:$G$10,2,TRUE))</f>
        <v/>
      </c>
      <c r="R246" s="6" t="str">
        <f>IF(Table1[[#This Row],[Date of Hospital Discharge]]="","",TEXT(Table1[[#This Row],[Date of Hospital Discharge]],"mmmm"))</f>
        <v/>
      </c>
      <c r="S246" s="6" t="str">
        <f>IF(Table1[[#This Row],[Date of Hospital Discharge]]="","",IF(Table1[[#This Row],[Days Between Admissions]]&lt;=7,1,0))</f>
        <v/>
      </c>
      <c r="T246" s="6" t="str">
        <f>IF(Table1[[#This Row],[Date of Hospital Discharge]]="","",IF(Table1[[#This Row],[Days Between Admissions]]&lt;=14,1,0))</f>
        <v/>
      </c>
      <c r="U246" s="6" t="str">
        <f>IF(Table1[[#This Row],[Date of Hospital Discharge]]="","",IF(Table1[[#This Row],[Days Between Admissions]]&lt;=30,1,0))</f>
        <v/>
      </c>
      <c r="V246" s="6" t="str">
        <f>IF(Table1[[#This Row],[Date of Hospital Discharge]]="","",IF(Table1[[#This Row],[Days Between Admissions]]&lt;=60,1,0))</f>
        <v/>
      </c>
      <c r="W246" s="6" t="str">
        <f>IF(Table1[[#This Row],[Date of Hospital Discharge]]="","",IF(Table1[[#This Row],[Days Between Admissions]]&lt;=90,1,0))</f>
        <v/>
      </c>
      <c r="X246" s="6" t="str">
        <f>IF(Table1[[#This Row],[Date of Hospital Discharge]]="","",IF(Table1[[#This Row],[Days Between Admissions]]="",0,IF(Table1[[#This Row],[Days Between Admissions]]&gt;90,1,0)))</f>
        <v/>
      </c>
      <c r="Y246" s="6" t="str">
        <f>IF(Table1[[#This Row],[Date of Hospital Discharge]]="","",SUM(Table1[Discharge]))</f>
        <v/>
      </c>
      <c r="Z246" s="6" t="str">
        <f>IF(Table1[[#This Row],[Date of Hospital Discharge]]="","",SUM(Table1[Readmission]))</f>
        <v/>
      </c>
      <c r="AA246" s="6" t="str">
        <f>IF(Table1[[#This Row],[Date of Hospital Discharge]]="","",VLOOKUP(Table1[[#This Row],[Discharge Month]],$AI$9:$AJ$20,2,FALSE))</f>
        <v/>
      </c>
      <c r="AB246" s="6" t="str">
        <f>IF(Table1[[#This Row],[Date of Hospital Discharge]]="","",IF(Table1[[#This Row],[Readmission Bucket]]="Readmission within 7 days",1,0))</f>
        <v/>
      </c>
      <c r="AC246" s="6" t="str">
        <f>IF(Table1[[#This Row],[Date of Hospital Discharge]]="","",IF(Table1[[#This Row],[Readmission Bucket]]="Readmission within 14 days",1,0))</f>
        <v/>
      </c>
      <c r="AD246" s="6" t="str">
        <f>IF(Table1[[#This Row],[Date of Hospital Discharge]]="","",IF(Table1[[#This Row],[Readmission Bucket]]="Readmission within 30 days",1,0))</f>
        <v/>
      </c>
      <c r="AE246" s="6" t="str">
        <f>IF(Table1[[#This Row],[Date of Hospital Discharge]]="","",IF(Table1[[#This Row],[Readmission Bucket]]="Readmission within 60 days",1,0))</f>
        <v/>
      </c>
      <c r="AF246" s="6" t="str">
        <f>IF(Table1[[#This Row],[Date of Hospital Discharge]]="","",IF(Table1[[#This Row],[Readmission Bucket]]="Readmission within 90 days",1,0))</f>
        <v/>
      </c>
      <c r="AG246" s="6" t="str">
        <f>IF(Table1[[#This Row],[Date of Hospital Discharge]]="","",IF(Table1[[#This Row],[Readmission Bucket]]="Readmission Greater than 90 Days",1,0))</f>
        <v/>
      </c>
    </row>
    <row r="247" spans="1:33" x14ac:dyDescent="0.4">
      <c r="A247" s="8">
        <v>239</v>
      </c>
      <c r="F247" s="12"/>
      <c r="H247" s="10"/>
      <c r="I247" s="12"/>
      <c r="M247" s="11"/>
      <c r="N247" s="6" t="str">
        <f>IF(Table1[[#This Row],[Date of Hospital Discharge]]="","",1)</f>
        <v/>
      </c>
      <c r="O247" s="6" t="str">
        <f>IF(Table1[[#This Row],[Date of Hospital Discharge]]="","",IF(Table1[[#This Row],[Unplanned Readmission Date]]="",0,1))</f>
        <v/>
      </c>
      <c r="P247" s="6" t="str">
        <f>IF(Table1[[#This Row],[Readmission]]=1,Table1[[#This Row],[Unplanned Readmission Date]]-Table1[[#This Row],[Date of Hospital Discharge]],"")</f>
        <v/>
      </c>
      <c r="Q247" s="6" t="str">
        <f>IF(P247="","",VLOOKUP(P247,Validation!$F$4:$G$10,2,TRUE))</f>
        <v/>
      </c>
      <c r="R247" s="6" t="str">
        <f>IF(Table1[[#This Row],[Date of Hospital Discharge]]="","",TEXT(Table1[[#This Row],[Date of Hospital Discharge]],"mmmm"))</f>
        <v/>
      </c>
      <c r="S247" s="6" t="str">
        <f>IF(Table1[[#This Row],[Date of Hospital Discharge]]="","",IF(Table1[[#This Row],[Days Between Admissions]]&lt;=7,1,0))</f>
        <v/>
      </c>
      <c r="T247" s="6" t="str">
        <f>IF(Table1[[#This Row],[Date of Hospital Discharge]]="","",IF(Table1[[#This Row],[Days Between Admissions]]&lt;=14,1,0))</f>
        <v/>
      </c>
      <c r="U247" s="6" t="str">
        <f>IF(Table1[[#This Row],[Date of Hospital Discharge]]="","",IF(Table1[[#This Row],[Days Between Admissions]]&lt;=30,1,0))</f>
        <v/>
      </c>
      <c r="V247" s="6" t="str">
        <f>IF(Table1[[#This Row],[Date of Hospital Discharge]]="","",IF(Table1[[#This Row],[Days Between Admissions]]&lt;=60,1,0))</f>
        <v/>
      </c>
      <c r="W247" s="6" t="str">
        <f>IF(Table1[[#This Row],[Date of Hospital Discharge]]="","",IF(Table1[[#This Row],[Days Between Admissions]]&lt;=90,1,0))</f>
        <v/>
      </c>
      <c r="X247" s="6" t="str">
        <f>IF(Table1[[#This Row],[Date of Hospital Discharge]]="","",IF(Table1[[#This Row],[Days Between Admissions]]="",0,IF(Table1[[#This Row],[Days Between Admissions]]&gt;90,1,0)))</f>
        <v/>
      </c>
      <c r="Y247" s="6" t="str">
        <f>IF(Table1[[#This Row],[Date of Hospital Discharge]]="","",SUM(Table1[Discharge]))</f>
        <v/>
      </c>
      <c r="Z247" s="6" t="str">
        <f>IF(Table1[[#This Row],[Date of Hospital Discharge]]="","",SUM(Table1[Readmission]))</f>
        <v/>
      </c>
      <c r="AA247" s="6" t="str">
        <f>IF(Table1[[#This Row],[Date of Hospital Discharge]]="","",VLOOKUP(Table1[[#This Row],[Discharge Month]],$AI$9:$AJ$20,2,FALSE))</f>
        <v/>
      </c>
      <c r="AB247" s="6" t="str">
        <f>IF(Table1[[#This Row],[Date of Hospital Discharge]]="","",IF(Table1[[#This Row],[Readmission Bucket]]="Readmission within 7 days",1,0))</f>
        <v/>
      </c>
      <c r="AC247" s="6" t="str">
        <f>IF(Table1[[#This Row],[Date of Hospital Discharge]]="","",IF(Table1[[#This Row],[Readmission Bucket]]="Readmission within 14 days",1,0))</f>
        <v/>
      </c>
      <c r="AD247" s="6" t="str">
        <f>IF(Table1[[#This Row],[Date of Hospital Discharge]]="","",IF(Table1[[#This Row],[Readmission Bucket]]="Readmission within 30 days",1,0))</f>
        <v/>
      </c>
      <c r="AE247" s="6" t="str">
        <f>IF(Table1[[#This Row],[Date of Hospital Discharge]]="","",IF(Table1[[#This Row],[Readmission Bucket]]="Readmission within 60 days",1,0))</f>
        <v/>
      </c>
      <c r="AF247" s="6" t="str">
        <f>IF(Table1[[#This Row],[Date of Hospital Discharge]]="","",IF(Table1[[#This Row],[Readmission Bucket]]="Readmission within 90 days",1,0))</f>
        <v/>
      </c>
      <c r="AG247" s="6" t="str">
        <f>IF(Table1[[#This Row],[Date of Hospital Discharge]]="","",IF(Table1[[#This Row],[Readmission Bucket]]="Readmission Greater than 90 Days",1,0))</f>
        <v/>
      </c>
    </row>
    <row r="248" spans="1:33" x14ac:dyDescent="0.4">
      <c r="A248" s="8">
        <v>240</v>
      </c>
      <c r="F248" s="12"/>
      <c r="H248" s="10"/>
      <c r="I248" s="12"/>
      <c r="M248" s="11"/>
      <c r="N248" s="6" t="str">
        <f>IF(Table1[[#This Row],[Date of Hospital Discharge]]="","",1)</f>
        <v/>
      </c>
      <c r="O248" s="6" t="str">
        <f>IF(Table1[[#This Row],[Date of Hospital Discharge]]="","",IF(Table1[[#This Row],[Unplanned Readmission Date]]="",0,1))</f>
        <v/>
      </c>
      <c r="P248" s="6" t="str">
        <f>IF(Table1[[#This Row],[Readmission]]=1,Table1[[#This Row],[Unplanned Readmission Date]]-Table1[[#This Row],[Date of Hospital Discharge]],"")</f>
        <v/>
      </c>
      <c r="Q248" s="6" t="str">
        <f>IF(P248="","",VLOOKUP(P248,Validation!$F$4:$G$10,2,TRUE))</f>
        <v/>
      </c>
      <c r="R248" s="6" t="str">
        <f>IF(Table1[[#This Row],[Date of Hospital Discharge]]="","",TEXT(Table1[[#This Row],[Date of Hospital Discharge]],"mmmm"))</f>
        <v/>
      </c>
      <c r="S248" s="6" t="str">
        <f>IF(Table1[[#This Row],[Date of Hospital Discharge]]="","",IF(Table1[[#This Row],[Days Between Admissions]]&lt;=7,1,0))</f>
        <v/>
      </c>
      <c r="T248" s="6" t="str">
        <f>IF(Table1[[#This Row],[Date of Hospital Discharge]]="","",IF(Table1[[#This Row],[Days Between Admissions]]&lt;=14,1,0))</f>
        <v/>
      </c>
      <c r="U248" s="6" t="str">
        <f>IF(Table1[[#This Row],[Date of Hospital Discharge]]="","",IF(Table1[[#This Row],[Days Between Admissions]]&lt;=30,1,0))</f>
        <v/>
      </c>
      <c r="V248" s="6" t="str">
        <f>IF(Table1[[#This Row],[Date of Hospital Discharge]]="","",IF(Table1[[#This Row],[Days Between Admissions]]&lt;=60,1,0))</f>
        <v/>
      </c>
      <c r="W248" s="6" t="str">
        <f>IF(Table1[[#This Row],[Date of Hospital Discharge]]="","",IF(Table1[[#This Row],[Days Between Admissions]]&lt;=90,1,0))</f>
        <v/>
      </c>
      <c r="X248" s="6" t="str">
        <f>IF(Table1[[#This Row],[Date of Hospital Discharge]]="","",IF(Table1[[#This Row],[Days Between Admissions]]="",0,IF(Table1[[#This Row],[Days Between Admissions]]&gt;90,1,0)))</f>
        <v/>
      </c>
      <c r="Y248" s="6" t="str">
        <f>IF(Table1[[#This Row],[Date of Hospital Discharge]]="","",SUM(Table1[Discharge]))</f>
        <v/>
      </c>
      <c r="Z248" s="6" t="str">
        <f>IF(Table1[[#This Row],[Date of Hospital Discharge]]="","",SUM(Table1[Readmission]))</f>
        <v/>
      </c>
      <c r="AA248" s="6" t="str">
        <f>IF(Table1[[#This Row],[Date of Hospital Discharge]]="","",VLOOKUP(Table1[[#This Row],[Discharge Month]],$AI$9:$AJ$20,2,FALSE))</f>
        <v/>
      </c>
      <c r="AB248" s="6" t="str">
        <f>IF(Table1[[#This Row],[Date of Hospital Discharge]]="","",IF(Table1[[#This Row],[Readmission Bucket]]="Readmission within 7 days",1,0))</f>
        <v/>
      </c>
      <c r="AC248" s="6" t="str">
        <f>IF(Table1[[#This Row],[Date of Hospital Discharge]]="","",IF(Table1[[#This Row],[Readmission Bucket]]="Readmission within 14 days",1,0))</f>
        <v/>
      </c>
      <c r="AD248" s="6" t="str">
        <f>IF(Table1[[#This Row],[Date of Hospital Discharge]]="","",IF(Table1[[#This Row],[Readmission Bucket]]="Readmission within 30 days",1,0))</f>
        <v/>
      </c>
      <c r="AE248" s="6" t="str">
        <f>IF(Table1[[#This Row],[Date of Hospital Discharge]]="","",IF(Table1[[#This Row],[Readmission Bucket]]="Readmission within 60 days",1,0))</f>
        <v/>
      </c>
      <c r="AF248" s="6" t="str">
        <f>IF(Table1[[#This Row],[Date of Hospital Discharge]]="","",IF(Table1[[#This Row],[Readmission Bucket]]="Readmission within 90 days",1,0))</f>
        <v/>
      </c>
      <c r="AG248" s="6" t="str">
        <f>IF(Table1[[#This Row],[Date of Hospital Discharge]]="","",IF(Table1[[#This Row],[Readmission Bucket]]="Readmission Greater than 90 Days",1,0))</f>
        <v/>
      </c>
    </row>
    <row r="249" spans="1:33" x14ac:dyDescent="0.4">
      <c r="A249" s="8">
        <v>241</v>
      </c>
      <c r="F249" s="12"/>
      <c r="H249" s="10"/>
      <c r="I249" s="12"/>
      <c r="M249" s="11"/>
      <c r="N249" s="6" t="str">
        <f>IF(Table1[[#This Row],[Date of Hospital Discharge]]="","",1)</f>
        <v/>
      </c>
      <c r="O249" s="6" t="str">
        <f>IF(Table1[[#This Row],[Date of Hospital Discharge]]="","",IF(Table1[[#This Row],[Unplanned Readmission Date]]="",0,1))</f>
        <v/>
      </c>
      <c r="P249" s="6" t="str">
        <f>IF(Table1[[#This Row],[Readmission]]=1,Table1[[#This Row],[Unplanned Readmission Date]]-Table1[[#This Row],[Date of Hospital Discharge]],"")</f>
        <v/>
      </c>
      <c r="Q249" s="6" t="str">
        <f>IF(P249="","",VLOOKUP(P249,Validation!$F$4:$G$10,2,TRUE))</f>
        <v/>
      </c>
      <c r="R249" s="6" t="str">
        <f>IF(Table1[[#This Row],[Date of Hospital Discharge]]="","",TEXT(Table1[[#This Row],[Date of Hospital Discharge]],"mmmm"))</f>
        <v/>
      </c>
      <c r="S249" s="6" t="str">
        <f>IF(Table1[[#This Row],[Date of Hospital Discharge]]="","",IF(Table1[[#This Row],[Days Between Admissions]]&lt;=7,1,0))</f>
        <v/>
      </c>
      <c r="T249" s="6" t="str">
        <f>IF(Table1[[#This Row],[Date of Hospital Discharge]]="","",IF(Table1[[#This Row],[Days Between Admissions]]&lt;=14,1,0))</f>
        <v/>
      </c>
      <c r="U249" s="6" t="str">
        <f>IF(Table1[[#This Row],[Date of Hospital Discharge]]="","",IF(Table1[[#This Row],[Days Between Admissions]]&lt;=30,1,0))</f>
        <v/>
      </c>
      <c r="V249" s="6" t="str">
        <f>IF(Table1[[#This Row],[Date of Hospital Discharge]]="","",IF(Table1[[#This Row],[Days Between Admissions]]&lt;=60,1,0))</f>
        <v/>
      </c>
      <c r="W249" s="6" t="str">
        <f>IF(Table1[[#This Row],[Date of Hospital Discharge]]="","",IF(Table1[[#This Row],[Days Between Admissions]]&lt;=90,1,0))</f>
        <v/>
      </c>
      <c r="X249" s="6" t="str">
        <f>IF(Table1[[#This Row],[Date of Hospital Discharge]]="","",IF(Table1[[#This Row],[Days Between Admissions]]="",0,IF(Table1[[#This Row],[Days Between Admissions]]&gt;90,1,0)))</f>
        <v/>
      </c>
      <c r="Y249" s="6" t="str">
        <f>IF(Table1[[#This Row],[Date of Hospital Discharge]]="","",SUM(Table1[Discharge]))</f>
        <v/>
      </c>
      <c r="Z249" s="6" t="str">
        <f>IF(Table1[[#This Row],[Date of Hospital Discharge]]="","",SUM(Table1[Readmission]))</f>
        <v/>
      </c>
      <c r="AA249" s="6" t="str">
        <f>IF(Table1[[#This Row],[Date of Hospital Discharge]]="","",VLOOKUP(Table1[[#This Row],[Discharge Month]],$AI$9:$AJ$20,2,FALSE))</f>
        <v/>
      </c>
      <c r="AB249" s="6" t="str">
        <f>IF(Table1[[#This Row],[Date of Hospital Discharge]]="","",IF(Table1[[#This Row],[Readmission Bucket]]="Readmission within 7 days",1,0))</f>
        <v/>
      </c>
      <c r="AC249" s="6" t="str">
        <f>IF(Table1[[#This Row],[Date of Hospital Discharge]]="","",IF(Table1[[#This Row],[Readmission Bucket]]="Readmission within 14 days",1,0))</f>
        <v/>
      </c>
      <c r="AD249" s="6" t="str">
        <f>IF(Table1[[#This Row],[Date of Hospital Discharge]]="","",IF(Table1[[#This Row],[Readmission Bucket]]="Readmission within 30 days",1,0))</f>
        <v/>
      </c>
      <c r="AE249" s="6" t="str">
        <f>IF(Table1[[#This Row],[Date of Hospital Discharge]]="","",IF(Table1[[#This Row],[Readmission Bucket]]="Readmission within 60 days",1,0))</f>
        <v/>
      </c>
      <c r="AF249" s="6" t="str">
        <f>IF(Table1[[#This Row],[Date of Hospital Discharge]]="","",IF(Table1[[#This Row],[Readmission Bucket]]="Readmission within 90 days",1,0))</f>
        <v/>
      </c>
      <c r="AG249" s="6" t="str">
        <f>IF(Table1[[#This Row],[Date of Hospital Discharge]]="","",IF(Table1[[#This Row],[Readmission Bucket]]="Readmission Greater than 90 Days",1,0))</f>
        <v/>
      </c>
    </row>
    <row r="250" spans="1:33" x14ac:dyDescent="0.4">
      <c r="A250" s="8">
        <v>242</v>
      </c>
      <c r="F250" s="12"/>
      <c r="H250" s="10"/>
      <c r="I250" s="12"/>
      <c r="M250" s="11"/>
      <c r="N250" s="6" t="str">
        <f>IF(Table1[[#This Row],[Date of Hospital Discharge]]="","",1)</f>
        <v/>
      </c>
      <c r="O250" s="6" t="str">
        <f>IF(Table1[[#This Row],[Date of Hospital Discharge]]="","",IF(Table1[[#This Row],[Unplanned Readmission Date]]="",0,1))</f>
        <v/>
      </c>
      <c r="P250" s="6" t="str">
        <f>IF(Table1[[#This Row],[Readmission]]=1,Table1[[#This Row],[Unplanned Readmission Date]]-Table1[[#This Row],[Date of Hospital Discharge]],"")</f>
        <v/>
      </c>
      <c r="Q250" s="6" t="str">
        <f>IF(P250="","",VLOOKUP(P250,Validation!$F$4:$G$10,2,TRUE))</f>
        <v/>
      </c>
      <c r="R250" s="6" t="str">
        <f>IF(Table1[[#This Row],[Date of Hospital Discharge]]="","",TEXT(Table1[[#This Row],[Date of Hospital Discharge]],"mmmm"))</f>
        <v/>
      </c>
      <c r="S250" s="6" t="str">
        <f>IF(Table1[[#This Row],[Date of Hospital Discharge]]="","",IF(Table1[[#This Row],[Days Between Admissions]]&lt;=7,1,0))</f>
        <v/>
      </c>
      <c r="T250" s="6" t="str">
        <f>IF(Table1[[#This Row],[Date of Hospital Discharge]]="","",IF(Table1[[#This Row],[Days Between Admissions]]&lt;=14,1,0))</f>
        <v/>
      </c>
      <c r="U250" s="6" t="str">
        <f>IF(Table1[[#This Row],[Date of Hospital Discharge]]="","",IF(Table1[[#This Row],[Days Between Admissions]]&lt;=30,1,0))</f>
        <v/>
      </c>
      <c r="V250" s="6" t="str">
        <f>IF(Table1[[#This Row],[Date of Hospital Discharge]]="","",IF(Table1[[#This Row],[Days Between Admissions]]&lt;=60,1,0))</f>
        <v/>
      </c>
      <c r="W250" s="6" t="str">
        <f>IF(Table1[[#This Row],[Date of Hospital Discharge]]="","",IF(Table1[[#This Row],[Days Between Admissions]]&lt;=90,1,0))</f>
        <v/>
      </c>
      <c r="X250" s="6" t="str">
        <f>IF(Table1[[#This Row],[Date of Hospital Discharge]]="","",IF(Table1[[#This Row],[Days Between Admissions]]="",0,IF(Table1[[#This Row],[Days Between Admissions]]&gt;90,1,0)))</f>
        <v/>
      </c>
      <c r="Y250" s="6" t="str">
        <f>IF(Table1[[#This Row],[Date of Hospital Discharge]]="","",SUM(Table1[Discharge]))</f>
        <v/>
      </c>
      <c r="Z250" s="6" t="str">
        <f>IF(Table1[[#This Row],[Date of Hospital Discharge]]="","",SUM(Table1[Readmission]))</f>
        <v/>
      </c>
      <c r="AA250" s="6" t="str">
        <f>IF(Table1[[#This Row],[Date of Hospital Discharge]]="","",VLOOKUP(Table1[[#This Row],[Discharge Month]],$AI$9:$AJ$20,2,FALSE))</f>
        <v/>
      </c>
      <c r="AB250" s="6" t="str">
        <f>IF(Table1[[#This Row],[Date of Hospital Discharge]]="","",IF(Table1[[#This Row],[Readmission Bucket]]="Readmission within 7 days",1,0))</f>
        <v/>
      </c>
      <c r="AC250" s="6" t="str">
        <f>IF(Table1[[#This Row],[Date of Hospital Discharge]]="","",IF(Table1[[#This Row],[Readmission Bucket]]="Readmission within 14 days",1,0))</f>
        <v/>
      </c>
      <c r="AD250" s="6" t="str">
        <f>IF(Table1[[#This Row],[Date of Hospital Discharge]]="","",IF(Table1[[#This Row],[Readmission Bucket]]="Readmission within 30 days",1,0))</f>
        <v/>
      </c>
      <c r="AE250" s="6" t="str">
        <f>IF(Table1[[#This Row],[Date of Hospital Discharge]]="","",IF(Table1[[#This Row],[Readmission Bucket]]="Readmission within 60 days",1,0))</f>
        <v/>
      </c>
      <c r="AF250" s="6" t="str">
        <f>IF(Table1[[#This Row],[Date of Hospital Discharge]]="","",IF(Table1[[#This Row],[Readmission Bucket]]="Readmission within 90 days",1,0))</f>
        <v/>
      </c>
      <c r="AG250" s="6" t="str">
        <f>IF(Table1[[#This Row],[Date of Hospital Discharge]]="","",IF(Table1[[#This Row],[Readmission Bucket]]="Readmission Greater than 90 Days",1,0))</f>
        <v/>
      </c>
    </row>
    <row r="251" spans="1:33" x14ac:dyDescent="0.4">
      <c r="A251" s="8">
        <v>243</v>
      </c>
      <c r="F251" s="12"/>
      <c r="H251" s="10"/>
      <c r="I251" s="12"/>
      <c r="M251" s="11"/>
      <c r="N251" s="6" t="str">
        <f>IF(Table1[[#This Row],[Date of Hospital Discharge]]="","",1)</f>
        <v/>
      </c>
      <c r="O251" s="6" t="str">
        <f>IF(Table1[[#This Row],[Date of Hospital Discharge]]="","",IF(Table1[[#This Row],[Unplanned Readmission Date]]="",0,1))</f>
        <v/>
      </c>
      <c r="P251" s="6" t="str">
        <f>IF(Table1[[#This Row],[Readmission]]=1,Table1[[#This Row],[Unplanned Readmission Date]]-Table1[[#This Row],[Date of Hospital Discharge]],"")</f>
        <v/>
      </c>
      <c r="Q251" s="6" t="str">
        <f>IF(P251="","",VLOOKUP(P251,Validation!$F$4:$G$10,2,TRUE))</f>
        <v/>
      </c>
      <c r="R251" s="6" t="str">
        <f>IF(Table1[[#This Row],[Date of Hospital Discharge]]="","",TEXT(Table1[[#This Row],[Date of Hospital Discharge]],"mmmm"))</f>
        <v/>
      </c>
      <c r="S251" s="6" t="str">
        <f>IF(Table1[[#This Row],[Date of Hospital Discharge]]="","",IF(Table1[[#This Row],[Days Between Admissions]]&lt;=7,1,0))</f>
        <v/>
      </c>
      <c r="T251" s="6" t="str">
        <f>IF(Table1[[#This Row],[Date of Hospital Discharge]]="","",IF(Table1[[#This Row],[Days Between Admissions]]&lt;=14,1,0))</f>
        <v/>
      </c>
      <c r="U251" s="6" t="str">
        <f>IF(Table1[[#This Row],[Date of Hospital Discharge]]="","",IF(Table1[[#This Row],[Days Between Admissions]]&lt;=30,1,0))</f>
        <v/>
      </c>
      <c r="V251" s="6" t="str">
        <f>IF(Table1[[#This Row],[Date of Hospital Discharge]]="","",IF(Table1[[#This Row],[Days Between Admissions]]&lt;=60,1,0))</f>
        <v/>
      </c>
      <c r="W251" s="6" t="str">
        <f>IF(Table1[[#This Row],[Date of Hospital Discharge]]="","",IF(Table1[[#This Row],[Days Between Admissions]]&lt;=90,1,0))</f>
        <v/>
      </c>
      <c r="X251" s="6" t="str">
        <f>IF(Table1[[#This Row],[Date of Hospital Discharge]]="","",IF(Table1[[#This Row],[Days Between Admissions]]="",0,IF(Table1[[#This Row],[Days Between Admissions]]&gt;90,1,0)))</f>
        <v/>
      </c>
      <c r="Y251" s="6" t="str">
        <f>IF(Table1[[#This Row],[Date of Hospital Discharge]]="","",SUM(Table1[Discharge]))</f>
        <v/>
      </c>
      <c r="Z251" s="6" t="str">
        <f>IF(Table1[[#This Row],[Date of Hospital Discharge]]="","",SUM(Table1[Readmission]))</f>
        <v/>
      </c>
      <c r="AA251" s="6" t="str">
        <f>IF(Table1[[#This Row],[Date of Hospital Discharge]]="","",VLOOKUP(Table1[[#This Row],[Discharge Month]],$AI$9:$AJ$20,2,FALSE))</f>
        <v/>
      </c>
      <c r="AB251" s="6" t="str">
        <f>IF(Table1[[#This Row],[Date of Hospital Discharge]]="","",IF(Table1[[#This Row],[Readmission Bucket]]="Readmission within 7 days",1,0))</f>
        <v/>
      </c>
      <c r="AC251" s="6" t="str">
        <f>IF(Table1[[#This Row],[Date of Hospital Discharge]]="","",IF(Table1[[#This Row],[Readmission Bucket]]="Readmission within 14 days",1,0))</f>
        <v/>
      </c>
      <c r="AD251" s="6" t="str">
        <f>IF(Table1[[#This Row],[Date of Hospital Discharge]]="","",IF(Table1[[#This Row],[Readmission Bucket]]="Readmission within 30 days",1,0))</f>
        <v/>
      </c>
      <c r="AE251" s="6" t="str">
        <f>IF(Table1[[#This Row],[Date of Hospital Discharge]]="","",IF(Table1[[#This Row],[Readmission Bucket]]="Readmission within 60 days",1,0))</f>
        <v/>
      </c>
      <c r="AF251" s="6" t="str">
        <f>IF(Table1[[#This Row],[Date of Hospital Discharge]]="","",IF(Table1[[#This Row],[Readmission Bucket]]="Readmission within 90 days",1,0))</f>
        <v/>
      </c>
      <c r="AG251" s="6" t="str">
        <f>IF(Table1[[#This Row],[Date of Hospital Discharge]]="","",IF(Table1[[#This Row],[Readmission Bucket]]="Readmission Greater than 90 Days",1,0))</f>
        <v/>
      </c>
    </row>
    <row r="252" spans="1:33" x14ac:dyDescent="0.4">
      <c r="A252" s="8">
        <v>244</v>
      </c>
      <c r="F252" s="12"/>
      <c r="H252" s="10"/>
      <c r="I252" s="12"/>
      <c r="M252" s="11"/>
      <c r="N252" s="6" t="str">
        <f>IF(Table1[[#This Row],[Date of Hospital Discharge]]="","",1)</f>
        <v/>
      </c>
      <c r="O252" s="6" t="str">
        <f>IF(Table1[[#This Row],[Date of Hospital Discharge]]="","",IF(Table1[[#This Row],[Unplanned Readmission Date]]="",0,1))</f>
        <v/>
      </c>
      <c r="P252" s="6" t="str">
        <f>IF(Table1[[#This Row],[Readmission]]=1,Table1[[#This Row],[Unplanned Readmission Date]]-Table1[[#This Row],[Date of Hospital Discharge]],"")</f>
        <v/>
      </c>
      <c r="Q252" s="6" t="str">
        <f>IF(P252="","",VLOOKUP(P252,Validation!$F$4:$G$10,2,TRUE))</f>
        <v/>
      </c>
      <c r="R252" s="6" t="str">
        <f>IF(Table1[[#This Row],[Date of Hospital Discharge]]="","",TEXT(Table1[[#This Row],[Date of Hospital Discharge]],"mmmm"))</f>
        <v/>
      </c>
      <c r="S252" s="6" t="str">
        <f>IF(Table1[[#This Row],[Date of Hospital Discharge]]="","",IF(Table1[[#This Row],[Days Between Admissions]]&lt;=7,1,0))</f>
        <v/>
      </c>
      <c r="T252" s="6" t="str">
        <f>IF(Table1[[#This Row],[Date of Hospital Discharge]]="","",IF(Table1[[#This Row],[Days Between Admissions]]&lt;=14,1,0))</f>
        <v/>
      </c>
      <c r="U252" s="6" t="str">
        <f>IF(Table1[[#This Row],[Date of Hospital Discharge]]="","",IF(Table1[[#This Row],[Days Between Admissions]]&lt;=30,1,0))</f>
        <v/>
      </c>
      <c r="V252" s="6" t="str">
        <f>IF(Table1[[#This Row],[Date of Hospital Discharge]]="","",IF(Table1[[#This Row],[Days Between Admissions]]&lt;=60,1,0))</f>
        <v/>
      </c>
      <c r="W252" s="6" t="str">
        <f>IF(Table1[[#This Row],[Date of Hospital Discharge]]="","",IF(Table1[[#This Row],[Days Between Admissions]]&lt;=90,1,0))</f>
        <v/>
      </c>
      <c r="X252" s="6" t="str">
        <f>IF(Table1[[#This Row],[Date of Hospital Discharge]]="","",IF(Table1[[#This Row],[Days Between Admissions]]="",0,IF(Table1[[#This Row],[Days Between Admissions]]&gt;90,1,0)))</f>
        <v/>
      </c>
      <c r="Y252" s="6" t="str">
        <f>IF(Table1[[#This Row],[Date of Hospital Discharge]]="","",SUM(Table1[Discharge]))</f>
        <v/>
      </c>
      <c r="Z252" s="6" t="str">
        <f>IF(Table1[[#This Row],[Date of Hospital Discharge]]="","",SUM(Table1[Readmission]))</f>
        <v/>
      </c>
      <c r="AA252" s="6" t="str">
        <f>IF(Table1[[#This Row],[Date of Hospital Discharge]]="","",VLOOKUP(Table1[[#This Row],[Discharge Month]],$AI$9:$AJ$20,2,FALSE))</f>
        <v/>
      </c>
      <c r="AB252" s="6" t="str">
        <f>IF(Table1[[#This Row],[Date of Hospital Discharge]]="","",IF(Table1[[#This Row],[Readmission Bucket]]="Readmission within 7 days",1,0))</f>
        <v/>
      </c>
      <c r="AC252" s="6" t="str">
        <f>IF(Table1[[#This Row],[Date of Hospital Discharge]]="","",IF(Table1[[#This Row],[Readmission Bucket]]="Readmission within 14 days",1,0))</f>
        <v/>
      </c>
      <c r="AD252" s="6" t="str">
        <f>IF(Table1[[#This Row],[Date of Hospital Discharge]]="","",IF(Table1[[#This Row],[Readmission Bucket]]="Readmission within 30 days",1,0))</f>
        <v/>
      </c>
      <c r="AE252" s="6" t="str">
        <f>IF(Table1[[#This Row],[Date of Hospital Discharge]]="","",IF(Table1[[#This Row],[Readmission Bucket]]="Readmission within 60 days",1,0))</f>
        <v/>
      </c>
      <c r="AF252" s="6" t="str">
        <f>IF(Table1[[#This Row],[Date of Hospital Discharge]]="","",IF(Table1[[#This Row],[Readmission Bucket]]="Readmission within 90 days",1,0))</f>
        <v/>
      </c>
      <c r="AG252" s="6" t="str">
        <f>IF(Table1[[#This Row],[Date of Hospital Discharge]]="","",IF(Table1[[#This Row],[Readmission Bucket]]="Readmission Greater than 90 Days",1,0))</f>
        <v/>
      </c>
    </row>
    <row r="253" spans="1:33" x14ac:dyDescent="0.4">
      <c r="A253" s="8">
        <v>245</v>
      </c>
      <c r="F253" s="12"/>
      <c r="H253" s="10"/>
      <c r="I253" s="12"/>
      <c r="M253" s="11"/>
      <c r="N253" s="6" t="str">
        <f>IF(Table1[[#This Row],[Date of Hospital Discharge]]="","",1)</f>
        <v/>
      </c>
      <c r="O253" s="6" t="str">
        <f>IF(Table1[[#This Row],[Date of Hospital Discharge]]="","",IF(Table1[[#This Row],[Unplanned Readmission Date]]="",0,1))</f>
        <v/>
      </c>
      <c r="P253" s="6" t="str">
        <f>IF(Table1[[#This Row],[Readmission]]=1,Table1[[#This Row],[Unplanned Readmission Date]]-Table1[[#This Row],[Date of Hospital Discharge]],"")</f>
        <v/>
      </c>
      <c r="Q253" s="6" t="str">
        <f>IF(P253="","",VLOOKUP(P253,Validation!$F$4:$G$10,2,TRUE))</f>
        <v/>
      </c>
      <c r="R253" s="6" t="str">
        <f>IF(Table1[[#This Row],[Date of Hospital Discharge]]="","",TEXT(Table1[[#This Row],[Date of Hospital Discharge]],"mmmm"))</f>
        <v/>
      </c>
      <c r="S253" s="6" t="str">
        <f>IF(Table1[[#This Row],[Date of Hospital Discharge]]="","",IF(Table1[[#This Row],[Days Between Admissions]]&lt;=7,1,0))</f>
        <v/>
      </c>
      <c r="T253" s="6" t="str">
        <f>IF(Table1[[#This Row],[Date of Hospital Discharge]]="","",IF(Table1[[#This Row],[Days Between Admissions]]&lt;=14,1,0))</f>
        <v/>
      </c>
      <c r="U253" s="6" t="str">
        <f>IF(Table1[[#This Row],[Date of Hospital Discharge]]="","",IF(Table1[[#This Row],[Days Between Admissions]]&lt;=30,1,0))</f>
        <v/>
      </c>
      <c r="V253" s="6" t="str">
        <f>IF(Table1[[#This Row],[Date of Hospital Discharge]]="","",IF(Table1[[#This Row],[Days Between Admissions]]&lt;=60,1,0))</f>
        <v/>
      </c>
      <c r="W253" s="6" t="str">
        <f>IF(Table1[[#This Row],[Date of Hospital Discharge]]="","",IF(Table1[[#This Row],[Days Between Admissions]]&lt;=90,1,0))</f>
        <v/>
      </c>
      <c r="X253" s="6" t="str">
        <f>IF(Table1[[#This Row],[Date of Hospital Discharge]]="","",IF(Table1[[#This Row],[Days Between Admissions]]="",0,IF(Table1[[#This Row],[Days Between Admissions]]&gt;90,1,0)))</f>
        <v/>
      </c>
      <c r="Y253" s="6" t="str">
        <f>IF(Table1[[#This Row],[Date of Hospital Discharge]]="","",SUM(Table1[Discharge]))</f>
        <v/>
      </c>
      <c r="Z253" s="6" t="str">
        <f>IF(Table1[[#This Row],[Date of Hospital Discharge]]="","",SUM(Table1[Readmission]))</f>
        <v/>
      </c>
      <c r="AA253" s="6" t="str">
        <f>IF(Table1[[#This Row],[Date of Hospital Discharge]]="","",VLOOKUP(Table1[[#This Row],[Discharge Month]],$AI$9:$AJ$20,2,FALSE))</f>
        <v/>
      </c>
      <c r="AB253" s="6" t="str">
        <f>IF(Table1[[#This Row],[Date of Hospital Discharge]]="","",IF(Table1[[#This Row],[Readmission Bucket]]="Readmission within 7 days",1,0))</f>
        <v/>
      </c>
      <c r="AC253" s="6" t="str">
        <f>IF(Table1[[#This Row],[Date of Hospital Discharge]]="","",IF(Table1[[#This Row],[Readmission Bucket]]="Readmission within 14 days",1,0))</f>
        <v/>
      </c>
      <c r="AD253" s="6" t="str">
        <f>IF(Table1[[#This Row],[Date of Hospital Discharge]]="","",IF(Table1[[#This Row],[Readmission Bucket]]="Readmission within 30 days",1,0))</f>
        <v/>
      </c>
      <c r="AE253" s="6" t="str">
        <f>IF(Table1[[#This Row],[Date of Hospital Discharge]]="","",IF(Table1[[#This Row],[Readmission Bucket]]="Readmission within 60 days",1,0))</f>
        <v/>
      </c>
      <c r="AF253" s="6" t="str">
        <f>IF(Table1[[#This Row],[Date of Hospital Discharge]]="","",IF(Table1[[#This Row],[Readmission Bucket]]="Readmission within 90 days",1,0))</f>
        <v/>
      </c>
      <c r="AG253" s="6" t="str">
        <f>IF(Table1[[#This Row],[Date of Hospital Discharge]]="","",IF(Table1[[#This Row],[Readmission Bucket]]="Readmission Greater than 90 Days",1,0))</f>
        <v/>
      </c>
    </row>
    <row r="254" spans="1:33" x14ac:dyDescent="0.4">
      <c r="A254" s="8">
        <v>246</v>
      </c>
      <c r="F254" s="12"/>
      <c r="H254" s="10"/>
      <c r="I254" s="12"/>
      <c r="M254" s="11"/>
      <c r="N254" s="6" t="str">
        <f>IF(Table1[[#This Row],[Date of Hospital Discharge]]="","",1)</f>
        <v/>
      </c>
      <c r="O254" s="6" t="str">
        <f>IF(Table1[[#This Row],[Date of Hospital Discharge]]="","",IF(Table1[[#This Row],[Unplanned Readmission Date]]="",0,1))</f>
        <v/>
      </c>
      <c r="P254" s="6" t="str">
        <f>IF(Table1[[#This Row],[Readmission]]=1,Table1[[#This Row],[Unplanned Readmission Date]]-Table1[[#This Row],[Date of Hospital Discharge]],"")</f>
        <v/>
      </c>
      <c r="Q254" s="6" t="str">
        <f>IF(P254="","",VLOOKUP(P254,Validation!$F$4:$G$10,2,TRUE))</f>
        <v/>
      </c>
      <c r="R254" s="6" t="str">
        <f>IF(Table1[[#This Row],[Date of Hospital Discharge]]="","",TEXT(Table1[[#This Row],[Date of Hospital Discharge]],"mmmm"))</f>
        <v/>
      </c>
      <c r="S254" s="6" t="str">
        <f>IF(Table1[[#This Row],[Date of Hospital Discharge]]="","",IF(Table1[[#This Row],[Days Between Admissions]]&lt;=7,1,0))</f>
        <v/>
      </c>
      <c r="T254" s="6" t="str">
        <f>IF(Table1[[#This Row],[Date of Hospital Discharge]]="","",IF(Table1[[#This Row],[Days Between Admissions]]&lt;=14,1,0))</f>
        <v/>
      </c>
      <c r="U254" s="6" t="str">
        <f>IF(Table1[[#This Row],[Date of Hospital Discharge]]="","",IF(Table1[[#This Row],[Days Between Admissions]]&lt;=30,1,0))</f>
        <v/>
      </c>
      <c r="V254" s="6" t="str">
        <f>IF(Table1[[#This Row],[Date of Hospital Discharge]]="","",IF(Table1[[#This Row],[Days Between Admissions]]&lt;=60,1,0))</f>
        <v/>
      </c>
      <c r="W254" s="6" t="str">
        <f>IF(Table1[[#This Row],[Date of Hospital Discharge]]="","",IF(Table1[[#This Row],[Days Between Admissions]]&lt;=90,1,0))</f>
        <v/>
      </c>
      <c r="X254" s="6" t="str">
        <f>IF(Table1[[#This Row],[Date of Hospital Discharge]]="","",IF(Table1[[#This Row],[Days Between Admissions]]="",0,IF(Table1[[#This Row],[Days Between Admissions]]&gt;90,1,0)))</f>
        <v/>
      </c>
      <c r="Y254" s="6" t="str">
        <f>IF(Table1[[#This Row],[Date of Hospital Discharge]]="","",SUM(Table1[Discharge]))</f>
        <v/>
      </c>
      <c r="Z254" s="6" t="str">
        <f>IF(Table1[[#This Row],[Date of Hospital Discharge]]="","",SUM(Table1[Readmission]))</f>
        <v/>
      </c>
      <c r="AA254" s="6" t="str">
        <f>IF(Table1[[#This Row],[Date of Hospital Discharge]]="","",VLOOKUP(Table1[[#This Row],[Discharge Month]],$AI$9:$AJ$20,2,FALSE))</f>
        <v/>
      </c>
      <c r="AB254" s="6" t="str">
        <f>IF(Table1[[#This Row],[Date of Hospital Discharge]]="","",IF(Table1[[#This Row],[Readmission Bucket]]="Readmission within 7 days",1,0))</f>
        <v/>
      </c>
      <c r="AC254" s="6" t="str">
        <f>IF(Table1[[#This Row],[Date of Hospital Discharge]]="","",IF(Table1[[#This Row],[Readmission Bucket]]="Readmission within 14 days",1,0))</f>
        <v/>
      </c>
      <c r="AD254" s="6" t="str">
        <f>IF(Table1[[#This Row],[Date of Hospital Discharge]]="","",IF(Table1[[#This Row],[Readmission Bucket]]="Readmission within 30 days",1,0))</f>
        <v/>
      </c>
      <c r="AE254" s="6" t="str">
        <f>IF(Table1[[#This Row],[Date of Hospital Discharge]]="","",IF(Table1[[#This Row],[Readmission Bucket]]="Readmission within 60 days",1,0))</f>
        <v/>
      </c>
      <c r="AF254" s="6" t="str">
        <f>IF(Table1[[#This Row],[Date of Hospital Discharge]]="","",IF(Table1[[#This Row],[Readmission Bucket]]="Readmission within 90 days",1,0))</f>
        <v/>
      </c>
      <c r="AG254" s="6" t="str">
        <f>IF(Table1[[#This Row],[Date of Hospital Discharge]]="","",IF(Table1[[#This Row],[Readmission Bucket]]="Readmission Greater than 90 Days",1,0))</f>
        <v/>
      </c>
    </row>
    <row r="255" spans="1:33" x14ac:dyDescent="0.4">
      <c r="A255" s="8">
        <v>247</v>
      </c>
      <c r="F255" s="12"/>
      <c r="H255" s="10"/>
      <c r="I255" s="12"/>
      <c r="M255" s="11"/>
      <c r="N255" s="6" t="str">
        <f>IF(Table1[[#This Row],[Date of Hospital Discharge]]="","",1)</f>
        <v/>
      </c>
      <c r="O255" s="6" t="str">
        <f>IF(Table1[[#This Row],[Date of Hospital Discharge]]="","",IF(Table1[[#This Row],[Unplanned Readmission Date]]="",0,1))</f>
        <v/>
      </c>
      <c r="P255" s="6" t="str">
        <f>IF(Table1[[#This Row],[Readmission]]=1,Table1[[#This Row],[Unplanned Readmission Date]]-Table1[[#This Row],[Date of Hospital Discharge]],"")</f>
        <v/>
      </c>
      <c r="Q255" s="6" t="str">
        <f>IF(P255="","",VLOOKUP(P255,Validation!$F$4:$G$10,2,TRUE))</f>
        <v/>
      </c>
      <c r="R255" s="6" t="str">
        <f>IF(Table1[[#This Row],[Date of Hospital Discharge]]="","",TEXT(Table1[[#This Row],[Date of Hospital Discharge]],"mmmm"))</f>
        <v/>
      </c>
      <c r="S255" s="6" t="str">
        <f>IF(Table1[[#This Row],[Date of Hospital Discharge]]="","",IF(Table1[[#This Row],[Days Between Admissions]]&lt;=7,1,0))</f>
        <v/>
      </c>
      <c r="T255" s="6" t="str">
        <f>IF(Table1[[#This Row],[Date of Hospital Discharge]]="","",IF(Table1[[#This Row],[Days Between Admissions]]&lt;=14,1,0))</f>
        <v/>
      </c>
      <c r="U255" s="6" t="str">
        <f>IF(Table1[[#This Row],[Date of Hospital Discharge]]="","",IF(Table1[[#This Row],[Days Between Admissions]]&lt;=30,1,0))</f>
        <v/>
      </c>
      <c r="V255" s="6" t="str">
        <f>IF(Table1[[#This Row],[Date of Hospital Discharge]]="","",IF(Table1[[#This Row],[Days Between Admissions]]&lt;=60,1,0))</f>
        <v/>
      </c>
      <c r="W255" s="6" t="str">
        <f>IF(Table1[[#This Row],[Date of Hospital Discharge]]="","",IF(Table1[[#This Row],[Days Between Admissions]]&lt;=90,1,0))</f>
        <v/>
      </c>
      <c r="X255" s="6" t="str">
        <f>IF(Table1[[#This Row],[Date of Hospital Discharge]]="","",IF(Table1[[#This Row],[Days Between Admissions]]="",0,IF(Table1[[#This Row],[Days Between Admissions]]&gt;90,1,0)))</f>
        <v/>
      </c>
      <c r="Y255" s="6" t="str">
        <f>IF(Table1[[#This Row],[Date of Hospital Discharge]]="","",SUM(Table1[Discharge]))</f>
        <v/>
      </c>
      <c r="Z255" s="6" t="str">
        <f>IF(Table1[[#This Row],[Date of Hospital Discharge]]="","",SUM(Table1[Readmission]))</f>
        <v/>
      </c>
      <c r="AA255" s="6" t="str">
        <f>IF(Table1[[#This Row],[Date of Hospital Discharge]]="","",VLOOKUP(Table1[[#This Row],[Discharge Month]],$AI$9:$AJ$20,2,FALSE))</f>
        <v/>
      </c>
      <c r="AB255" s="6" t="str">
        <f>IF(Table1[[#This Row],[Date of Hospital Discharge]]="","",IF(Table1[[#This Row],[Readmission Bucket]]="Readmission within 7 days",1,0))</f>
        <v/>
      </c>
      <c r="AC255" s="6" t="str">
        <f>IF(Table1[[#This Row],[Date of Hospital Discharge]]="","",IF(Table1[[#This Row],[Readmission Bucket]]="Readmission within 14 days",1,0))</f>
        <v/>
      </c>
      <c r="AD255" s="6" t="str">
        <f>IF(Table1[[#This Row],[Date of Hospital Discharge]]="","",IF(Table1[[#This Row],[Readmission Bucket]]="Readmission within 30 days",1,0))</f>
        <v/>
      </c>
      <c r="AE255" s="6" t="str">
        <f>IF(Table1[[#This Row],[Date of Hospital Discharge]]="","",IF(Table1[[#This Row],[Readmission Bucket]]="Readmission within 60 days",1,0))</f>
        <v/>
      </c>
      <c r="AF255" s="6" t="str">
        <f>IF(Table1[[#This Row],[Date of Hospital Discharge]]="","",IF(Table1[[#This Row],[Readmission Bucket]]="Readmission within 90 days",1,0))</f>
        <v/>
      </c>
      <c r="AG255" s="6" t="str">
        <f>IF(Table1[[#This Row],[Date of Hospital Discharge]]="","",IF(Table1[[#This Row],[Readmission Bucket]]="Readmission Greater than 90 Days",1,0))</f>
        <v/>
      </c>
    </row>
    <row r="256" spans="1:33" x14ac:dyDescent="0.4">
      <c r="A256" s="8">
        <v>248</v>
      </c>
      <c r="F256" s="12"/>
      <c r="H256" s="10"/>
      <c r="I256" s="12"/>
      <c r="M256" s="11"/>
      <c r="N256" s="6" t="str">
        <f>IF(Table1[[#This Row],[Date of Hospital Discharge]]="","",1)</f>
        <v/>
      </c>
      <c r="O256" s="6" t="str">
        <f>IF(Table1[[#This Row],[Date of Hospital Discharge]]="","",IF(Table1[[#This Row],[Unplanned Readmission Date]]="",0,1))</f>
        <v/>
      </c>
      <c r="P256" s="6" t="str">
        <f>IF(Table1[[#This Row],[Readmission]]=1,Table1[[#This Row],[Unplanned Readmission Date]]-Table1[[#This Row],[Date of Hospital Discharge]],"")</f>
        <v/>
      </c>
      <c r="Q256" s="6" t="str">
        <f>IF(P256="","",VLOOKUP(P256,Validation!$F$4:$G$10,2,TRUE))</f>
        <v/>
      </c>
      <c r="R256" s="6" t="str">
        <f>IF(Table1[[#This Row],[Date of Hospital Discharge]]="","",TEXT(Table1[[#This Row],[Date of Hospital Discharge]],"mmmm"))</f>
        <v/>
      </c>
      <c r="S256" s="6" t="str">
        <f>IF(Table1[[#This Row],[Date of Hospital Discharge]]="","",IF(Table1[[#This Row],[Days Between Admissions]]&lt;=7,1,0))</f>
        <v/>
      </c>
      <c r="T256" s="6" t="str">
        <f>IF(Table1[[#This Row],[Date of Hospital Discharge]]="","",IF(Table1[[#This Row],[Days Between Admissions]]&lt;=14,1,0))</f>
        <v/>
      </c>
      <c r="U256" s="6" t="str">
        <f>IF(Table1[[#This Row],[Date of Hospital Discharge]]="","",IF(Table1[[#This Row],[Days Between Admissions]]&lt;=30,1,0))</f>
        <v/>
      </c>
      <c r="V256" s="6" t="str">
        <f>IF(Table1[[#This Row],[Date of Hospital Discharge]]="","",IF(Table1[[#This Row],[Days Between Admissions]]&lt;=60,1,0))</f>
        <v/>
      </c>
      <c r="W256" s="6" t="str">
        <f>IF(Table1[[#This Row],[Date of Hospital Discharge]]="","",IF(Table1[[#This Row],[Days Between Admissions]]&lt;=90,1,0))</f>
        <v/>
      </c>
      <c r="X256" s="6" t="str">
        <f>IF(Table1[[#This Row],[Date of Hospital Discharge]]="","",IF(Table1[[#This Row],[Days Between Admissions]]="",0,IF(Table1[[#This Row],[Days Between Admissions]]&gt;90,1,0)))</f>
        <v/>
      </c>
      <c r="Y256" s="6" t="str">
        <f>IF(Table1[[#This Row],[Date of Hospital Discharge]]="","",SUM(Table1[Discharge]))</f>
        <v/>
      </c>
      <c r="Z256" s="6" t="str">
        <f>IF(Table1[[#This Row],[Date of Hospital Discharge]]="","",SUM(Table1[Readmission]))</f>
        <v/>
      </c>
      <c r="AA256" s="6" t="str">
        <f>IF(Table1[[#This Row],[Date of Hospital Discharge]]="","",VLOOKUP(Table1[[#This Row],[Discharge Month]],$AI$9:$AJ$20,2,FALSE))</f>
        <v/>
      </c>
      <c r="AB256" s="6" t="str">
        <f>IF(Table1[[#This Row],[Date of Hospital Discharge]]="","",IF(Table1[[#This Row],[Readmission Bucket]]="Readmission within 7 days",1,0))</f>
        <v/>
      </c>
      <c r="AC256" s="6" t="str">
        <f>IF(Table1[[#This Row],[Date of Hospital Discharge]]="","",IF(Table1[[#This Row],[Readmission Bucket]]="Readmission within 14 days",1,0))</f>
        <v/>
      </c>
      <c r="AD256" s="6" t="str">
        <f>IF(Table1[[#This Row],[Date of Hospital Discharge]]="","",IF(Table1[[#This Row],[Readmission Bucket]]="Readmission within 30 days",1,0))</f>
        <v/>
      </c>
      <c r="AE256" s="6" t="str">
        <f>IF(Table1[[#This Row],[Date of Hospital Discharge]]="","",IF(Table1[[#This Row],[Readmission Bucket]]="Readmission within 60 days",1,0))</f>
        <v/>
      </c>
      <c r="AF256" s="6" t="str">
        <f>IF(Table1[[#This Row],[Date of Hospital Discharge]]="","",IF(Table1[[#This Row],[Readmission Bucket]]="Readmission within 90 days",1,0))</f>
        <v/>
      </c>
      <c r="AG256" s="6" t="str">
        <f>IF(Table1[[#This Row],[Date of Hospital Discharge]]="","",IF(Table1[[#This Row],[Readmission Bucket]]="Readmission Greater than 90 Days",1,0))</f>
        <v/>
      </c>
    </row>
    <row r="257" spans="1:33" x14ac:dyDescent="0.4">
      <c r="A257" s="8">
        <v>249</v>
      </c>
      <c r="F257" s="12"/>
      <c r="H257" s="10"/>
      <c r="I257" s="12"/>
      <c r="M257" s="11"/>
      <c r="N257" s="6" t="str">
        <f>IF(Table1[[#This Row],[Date of Hospital Discharge]]="","",1)</f>
        <v/>
      </c>
      <c r="O257" s="6" t="str">
        <f>IF(Table1[[#This Row],[Date of Hospital Discharge]]="","",IF(Table1[[#This Row],[Unplanned Readmission Date]]="",0,1))</f>
        <v/>
      </c>
      <c r="P257" s="6" t="str">
        <f>IF(Table1[[#This Row],[Readmission]]=1,Table1[[#This Row],[Unplanned Readmission Date]]-Table1[[#This Row],[Date of Hospital Discharge]],"")</f>
        <v/>
      </c>
      <c r="Q257" s="6" t="str">
        <f>IF(P257="","",VLOOKUP(P257,Validation!$F$4:$G$10,2,TRUE))</f>
        <v/>
      </c>
      <c r="R257" s="6" t="str">
        <f>IF(Table1[[#This Row],[Date of Hospital Discharge]]="","",TEXT(Table1[[#This Row],[Date of Hospital Discharge]],"mmmm"))</f>
        <v/>
      </c>
      <c r="S257" s="6" t="str">
        <f>IF(Table1[[#This Row],[Date of Hospital Discharge]]="","",IF(Table1[[#This Row],[Days Between Admissions]]&lt;=7,1,0))</f>
        <v/>
      </c>
      <c r="T257" s="6" t="str">
        <f>IF(Table1[[#This Row],[Date of Hospital Discharge]]="","",IF(Table1[[#This Row],[Days Between Admissions]]&lt;=14,1,0))</f>
        <v/>
      </c>
      <c r="U257" s="6" t="str">
        <f>IF(Table1[[#This Row],[Date of Hospital Discharge]]="","",IF(Table1[[#This Row],[Days Between Admissions]]&lt;=30,1,0))</f>
        <v/>
      </c>
      <c r="V257" s="6" t="str">
        <f>IF(Table1[[#This Row],[Date of Hospital Discharge]]="","",IF(Table1[[#This Row],[Days Between Admissions]]&lt;=60,1,0))</f>
        <v/>
      </c>
      <c r="W257" s="6" t="str">
        <f>IF(Table1[[#This Row],[Date of Hospital Discharge]]="","",IF(Table1[[#This Row],[Days Between Admissions]]&lt;=90,1,0))</f>
        <v/>
      </c>
      <c r="X257" s="6" t="str">
        <f>IF(Table1[[#This Row],[Date of Hospital Discharge]]="","",IF(Table1[[#This Row],[Days Between Admissions]]="",0,IF(Table1[[#This Row],[Days Between Admissions]]&gt;90,1,0)))</f>
        <v/>
      </c>
      <c r="Y257" s="6" t="str">
        <f>IF(Table1[[#This Row],[Date of Hospital Discharge]]="","",SUM(Table1[Discharge]))</f>
        <v/>
      </c>
      <c r="Z257" s="6" t="str">
        <f>IF(Table1[[#This Row],[Date of Hospital Discharge]]="","",SUM(Table1[Readmission]))</f>
        <v/>
      </c>
      <c r="AA257" s="6" t="str">
        <f>IF(Table1[[#This Row],[Date of Hospital Discharge]]="","",VLOOKUP(Table1[[#This Row],[Discharge Month]],$AI$9:$AJ$20,2,FALSE))</f>
        <v/>
      </c>
      <c r="AB257" s="6" t="str">
        <f>IF(Table1[[#This Row],[Date of Hospital Discharge]]="","",IF(Table1[[#This Row],[Readmission Bucket]]="Readmission within 7 days",1,0))</f>
        <v/>
      </c>
      <c r="AC257" s="6" t="str">
        <f>IF(Table1[[#This Row],[Date of Hospital Discharge]]="","",IF(Table1[[#This Row],[Readmission Bucket]]="Readmission within 14 days",1,0))</f>
        <v/>
      </c>
      <c r="AD257" s="6" t="str">
        <f>IF(Table1[[#This Row],[Date of Hospital Discharge]]="","",IF(Table1[[#This Row],[Readmission Bucket]]="Readmission within 30 days",1,0))</f>
        <v/>
      </c>
      <c r="AE257" s="6" t="str">
        <f>IF(Table1[[#This Row],[Date of Hospital Discharge]]="","",IF(Table1[[#This Row],[Readmission Bucket]]="Readmission within 60 days",1,0))</f>
        <v/>
      </c>
      <c r="AF257" s="6" t="str">
        <f>IF(Table1[[#This Row],[Date of Hospital Discharge]]="","",IF(Table1[[#This Row],[Readmission Bucket]]="Readmission within 90 days",1,0))</f>
        <v/>
      </c>
      <c r="AG257" s="6" t="str">
        <f>IF(Table1[[#This Row],[Date of Hospital Discharge]]="","",IF(Table1[[#This Row],[Readmission Bucket]]="Readmission Greater than 90 Days",1,0))</f>
        <v/>
      </c>
    </row>
    <row r="258" spans="1:33" x14ac:dyDescent="0.4">
      <c r="A258" s="8">
        <v>250</v>
      </c>
      <c r="F258" s="12"/>
      <c r="H258" s="10"/>
      <c r="I258" s="12"/>
      <c r="M258" s="11"/>
      <c r="N258" s="6" t="str">
        <f>IF(Table1[[#This Row],[Date of Hospital Discharge]]="","",1)</f>
        <v/>
      </c>
      <c r="O258" s="6" t="str">
        <f>IF(Table1[[#This Row],[Date of Hospital Discharge]]="","",IF(Table1[[#This Row],[Unplanned Readmission Date]]="",0,1))</f>
        <v/>
      </c>
      <c r="P258" s="6" t="str">
        <f>IF(Table1[[#This Row],[Readmission]]=1,Table1[[#This Row],[Unplanned Readmission Date]]-Table1[[#This Row],[Date of Hospital Discharge]],"")</f>
        <v/>
      </c>
      <c r="Q258" s="6" t="str">
        <f>IF(P258="","",VLOOKUP(P258,Validation!$F$4:$G$10,2,TRUE))</f>
        <v/>
      </c>
      <c r="R258" s="6" t="str">
        <f>IF(Table1[[#This Row],[Date of Hospital Discharge]]="","",TEXT(Table1[[#This Row],[Date of Hospital Discharge]],"mmmm"))</f>
        <v/>
      </c>
      <c r="S258" s="6" t="str">
        <f>IF(Table1[[#This Row],[Date of Hospital Discharge]]="","",IF(Table1[[#This Row],[Days Between Admissions]]&lt;=7,1,0))</f>
        <v/>
      </c>
      <c r="T258" s="6" t="str">
        <f>IF(Table1[[#This Row],[Date of Hospital Discharge]]="","",IF(Table1[[#This Row],[Days Between Admissions]]&lt;=14,1,0))</f>
        <v/>
      </c>
      <c r="U258" s="6" t="str">
        <f>IF(Table1[[#This Row],[Date of Hospital Discharge]]="","",IF(Table1[[#This Row],[Days Between Admissions]]&lt;=30,1,0))</f>
        <v/>
      </c>
      <c r="V258" s="6" t="str">
        <f>IF(Table1[[#This Row],[Date of Hospital Discharge]]="","",IF(Table1[[#This Row],[Days Between Admissions]]&lt;=60,1,0))</f>
        <v/>
      </c>
      <c r="W258" s="6" t="str">
        <f>IF(Table1[[#This Row],[Date of Hospital Discharge]]="","",IF(Table1[[#This Row],[Days Between Admissions]]&lt;=90,1,0))</f>
        <v/>
      </c>
      <c r="X258" s="6" t="str">
        <f>IF(Table1[[#This Row],[Date of Hospital Discharge]]="","",IF(Table1[[#This Row],[Days Between Admissions]]="",0,IF(Table1[[#This Row],[Days Between Admissions]]&gt;90,1,0)))</f>
        <v/>
      </c>
      <c r="Y258" s="6" t="str">
        <f>IF(Table1[[#This Row],[Date of Hospital Discharge]]="","",SUM(Table1[Discharge]))</f>
        <v/>
      </c>
      <c r="Z258" s="6" t="str">
        <f>IF(Table1[[#This Row],[Date of Hospital Discharge]]="","",SUM(Table1[Readmission]))</f>
        <v/>
      </c>
      <c r="AA258" s="6" t="str">
        <f>IF(Table1[[#This Row],[Date of Hospital Discharge]]="","",VLOOKUP(Table1[[#This Row],[Discharge Month]],$AI$9:$AJ$20,2,FALSE))</f>
        <v/>
      </c>
      <c r="AB258" s="6" t="str">
        <f>IF(Table1[[#This Row],[Date of Hospital Discharge]]="","",IF(Table1[[#This Row],[Readmission Bucket]]="Readmission within 7 days",1,0))</f>
        <v/>
      </c>
      <c r="AC258" s="6" t="str">
        <f>IF(Table1[[#This Row],[Date of Hospital Discharge]]="","",IF(Table1[[#This Row],[Readmission Bucket]]="Readmission within 14 days",1,0))</f>
        <v/>
      </c>
      <c r="AD258" s="6" t="str">
        <f>IF(Table1[[#This Row],[Date of Hospital Discharge]]="","",IF(Table1[[#This Row],[Readmission Bucket]]="Readmission within 30 days",1,0))</f>
        <v/>
      </c>
      <c r="AE258" s="6" t="str">
        <f>IF(Table1[[#This Row],[Date of Hospital Discharge]]="","",IF(Table1[[#This Row],[Readmission Bucket]]="Readmission within 60 days",1,0))</f>
        <v/>
      </c>
      <c r="AF258" s="6" t="str">
        <f>IF(Table1[[#This Row],[Date of Hospital Discharge]]="","",IF(Table1[[#This Row],[Readmission Bucket]]="Readmission within 90 days",1,0))</f>
        <v/>
      </c>
      <c r="AG258" s="6" t="str">
        <f>IF(Table1[[#This Row],[Date of Hospital Discharge]]="","",IF(Table1[[#This Row],[Readmission Bucket]]="Readmission Greater than 90 Days",1,0))</f>
        <v/>
      </c>
    </row>
    <row r="259" spans="1:33" x14ac:dyDescent="0.4">
      <c r="A259" s="8">
        <v>251</v>
      </c>
      <c r="F259" s="12"/>
      <c r="H259" s="10"/>
      <c r="I259" s="12"/>
      <c r="M259" s="11"/>
      <c r="N259" s="6" t="str">
        <f>IF(Table1[[#This Row],[Date of Hospital Discharge]]="","",1)</f>
        <v/>
      </c>
      <c r="O259" s="6" t="str">
        <f>IF(Table1[[#This Row],[Date of Hospital Discharge]]="","",IF(Table1[[#This Row],[Unplanned Readmission Date]]="",0,1))</f>
        <v/>
      </c>
      <c r="P259" s="6" t="str">
        <f>IF(Table1[[#This Row],[Readmission]]=1,Table1[[#This Row],[Unplanned Readmission Date]]-Table1[[#This Row],[Date of Hospital Discharge]],"")</f>
        <v/>
      </c>
      <c r="Q259" s="6" t="str">
        <f>IF(P259="","",VLOOKUP(P259,Validation!$F$4:$G$10,2,TRUE))</f>
        <v/>
      </c>
      <c r="R259" s="6" t="str">
        <f>IF(Table1[[#This Row],[Date of Hospital Discharge]]="","",TEXT(Table1[[#This Row],[Date of Hospital Discharge]],"mmmm"))</f>
        <v/>
      </c>
      <c r="S259" s="6" t="str">
        <f>IF(Table1[[#This Row],[Date of Hospital Discharge]]="","",IF(Table1[[#This Row],[Days Between Admissions]]&lt;=7,1,0))</f>
        <v/>
      </c>
      <c r="T259" s="6" t="str">
        <f>IF(Table1[[#This Row],[Date of Hospital Discharge]]="","",IF(Table1[[#This Row],[Days Between Admissions]]&lt;=14,1,0))</f>
        <v/>
      </c>
      <c r="U259" s="6" t="str">
        <f>IF(Table1[[#This Row],[Date of Hospital Discharge]]="","",IF(Table1[[#This Row],[Days Between Admissions]]&lt;=30,1,0))</f>
        <v/>
      </c>
      <c r="V259" s="6" t="str">
        <f>IF(Table1[[#This Row],[Date of Hospital Discharge]]="","",IF(Table1[[#This Row],[Days Between Admissions]]&lt;=60,1,0))</f>
        <v/>
      </c>
      <c r="W259" s="6" t="str">
        <f>IF(Table1[[#This Row],[Date of Hospital Discharge]]="","",IF(Table1[[#This Row],[Days Between Admissions]]&lt;=90,1,0))</f>
        <v/>
      </c>
      <c r="X259" s="6" t="str">
        <f>IF(Table1[[#This Row],[Date of Hospital Discharge]]="","",IF(Table1[[#This Row],[Days Between Admissions]]="",0,IF(Table1[[#This Row],[Days Between Admissions]]&gt;90,1,0)))</f>
        <v/>
      </c>
      <c r="Y259" s="6" t="str">
        <f>IF(Table1[[#This Row],[Date of Hospital Discharge]]="","",SUM(Table1[Discharge]))</f>
        <v/>
      </c>
      <c r="Z259" s="6" t="str">
        <f>IF(Table1[[#This Row],[Date of Hospital Discharge]]="","",SUM(Table1[Readmission]))</f>
        <v/>
      </c>
      <c r="AA259" s="6" t="str">
        <f>IF(Table1[[#This Row],[Date of Hospital Discharge]]="","",VLOOKUP(Table1[[#This Row],[Discharge Month]],$AI$9:$AJ$20,2,FALSE))</f>
        <v/>
      </c>
      <c r="AB259" s="6" t="str">
        <f>IF(Table1[[#This Row],[Date of Hospital Discharge]]="","",IF(Table1[[#This Row],[Readmission Bucket]]="Readmission within 7 days",1,0))</f>
        <v/>
      </c>
      <c r="AC259" s="6" t="str">
        <f>IF(Table1[[#This Row],[Date of Hospital Discharge]]="","",IF(Table1[[#This Row],[Readmission Bucket]]="Readmission within 14 days",1,0))</f>
        <v/>
      </c>
      <c r="AD259" s="6" t="str">
        <f>IF(Table1[[#This Row],[Date of Hospital Discharge]]="","",IF(Table1[[#This Row],[Readmission Bucket]]="Readmission within 30 days",1,0))</f>
        <v/>
      </c>
      <c r="AE259" s="6" t="str">
        <f>IF(Table1[[#This Row],[Date of Hospital Discharge]]="","",IF(Table1[[#This Row],[Readmission Bucket]]="Readmission within 60 days",1,0))</f>
        <v/>
      </c>
      <c r="AF259" s="6" t="str">
        <f>IF(Table1[[#This Row],[Date of Hospital Discharge]]="","",IF(Table1[[#This Row],[Readmission Bucket]]="Readmission within 90 days",1,0))</f>
        <v/>
      </c>
      <c r="AG259" s="6" t="str">
        <f>IF(Table1[[#This Row],[Date of Hospital Discharge]]="","",IF(Table1[[#This Row],[Readmission Bucket]]="Readmission Greater than 90 Days",1,0))</f>
        <v/>
      </c>
    </row>
    <row r="260" spans="1:33" x14ac:dyDescent="0.4">
      <c r="A260" s="8">
        <v>252</v>
      </c>
      <c r="F260" s="12"/>
      <c r="H260" s="10"/>
      <c r="I260" s="12"/>
      <c r="M260" s="11"/>
      <c r="N260" s="6" t="str">
        <f>IF(Table1[[#This Row],[Date of Hospital Discharge]]="","",1)</f>
        <v/>
      </c>
      <c r="O260" s="6" t="str">
        <f>IF(Table1[[#This Row],[Date of Hospital Discharge]]="","",IF(Table1[[#This Row],[Unplanned Readmission Date]]="",0,1))</f>
        <v/>
      </c>
      <c r="P260" s="6" t="str">
        <f>IF(Table1[[#This Row],[Readmission]]=1,Table1[[#This Row],[Unplanned Readmission Date]]-Table1[[#This Row],[Date of Hospital Discharge]],"")</f>
        <v/>
      </c>
      <c r="Q260" s="6" t="str">
        <f>IF(P260="","",VLOOKUP(P260,Validation!$F$4:$G$10,2,TRUE))</f>
        <v/>
      </c>
      <c r="R260" s="6" t="str">
        <f>IF(Table1[[#This Row],[Date of Hospital Discharge]]="","",TEXT(Table1[[#This Row],[Date of Hospital Discharge]],"mmmm"))</f>
        <v/>
      </c>
      <c r="S260" s="6" t="str">
        <f>IF(Table1[[#This Row],[Date of Hospital Discharge]]="","",IF(Table1[[#This Row],[Days Between Admissions]]&lt;=7,1,0))</f>
        <v/>
      </c>
      <c r="T260" s="6" t="str">
        <f>IF(Table1[[#This Row],[Date of Hospital Discharge]]="","",IF(Table1[[#This Row],[Days Between Admissions]]&lt;=14,1,0))</f>
        <v/>
      </c>
      <c r="U260" s="6" t="str">
        <f>IF(Table1[[#This Row],[Date of Hospital Discharge]]="","",IF(Table1[[#This Row],[Days Between Admissions]]&lt;=30,1,0))</f>
        <v/>
      </c>
      <c r="V260" s="6" t="str">
        <f>IF(Table1[[#This Row],[Date of Hospital Discharge]]="","",IF(Table1[[#This Row],[Days Between Admissions]]&lt;=60,1,0))</f>
        <v/>
      </c>
      <c r="W260" s="6" t="str">
        <f>IF(Table1[[#This Row],[Date of Hospital Discharge]]="","",IF(Table1[[#This Row],[Days Between Admissions]]&lt;=90,1,0))</f>
        <v/>
      </c>
      <c r="X260" s="6" t="str">
        <f>IF(Table1[[#This Row],[Date of Hospital Discharge]]="","",IF(Table1[[#This Row],[Days Between Admissions]]="",0,IF(Table1[[#This Row],[Days Between Admissions]]&gt;90,1,0)))</f>
        <v/>
      </c>
      <c r="Y260" s="6" t="str">
        <f>IF(Table1[[#This Row],[Date of Hospital Discharge]]="","",SUM(Table1[Discharge]))</f>
        <v/>
      </c>
      <c r="Z260" s="6" t="str">
        <f>IF(Table1[[#This Row],[Date of Hospital Discharge]]="","",SUM(Table1[Readmission]))</f>
        <v/>
      </c>
      <c r="AA260" s="6" t="str">
        <f>IF(Table1[[#This Row],[Date of Hospital Discharge]]="","",VLOOKUP(Table1[[#This Row],[Discharge Month]],$AI$9:$AJ$20,2,FALSE))</f>
        <v/>
      </c>
      <c r="AB260" s="6" t="str">
        <f>IF(Table1[[#This Row],[Date of Hospital Discharge]]="","",IF(Table1[[#This Row],[Readmission Bucket]]="Readmission within 7 days",1,0))</f>
        <v/>
      </c>
      <c r="AC260" s="6" t="str">
        <f>IF(Table1[[#This Row],[Date of Hospital Discharge]]="","",IF(Table1[[#This Row],[Readmission Bucket]]="Readmission within 14 days",1,0))</f>
        <v/>
      </c>
      <c r="AD260" s="6" t="str">
        <f>IF(Table1[[#This Row],[Date of Hospital Discharge]]="","",IF(Table1[[#This Row],[Readmission Bucket]]="Readmission within 30 days",1,0))</f>
        <v/>
      </c>
      <c r="AE260" s="6" t="str">
        <f>IF(Table1[[#This Row],[Date of Hospital Discharge]]="","",IF(Table1[[#This Row],[Readmission Bucket]]="Readmission within 60 days",1,0))</f>
        <v/>
      </c>
      <c r="AF260" s="6" t="str">
        <f>IF(Table1[[#This Row],[Date of Hospital Discharge]]="","",IF(Table1[[#This Row],[Readmission Bucket]]="Readmission within 90 days",1,0))</f>
        <v/>
      </c>
      <c r="AG260" s="6" t="str">
        <f>IF(Table1[[#This Row],[Date of Hospital Discharge]]="","",IF(Table1[[#This Row],[Readmission Bucket]]="Readmission Greater than 90 Days",1,0))</f>
        <v/>
      </c>
    </row>
    <row r="261" spans="1:33" x14ac:dyDescent="0.4">
      <c r="A261" s="8">
        <v>253</v>
      </c>
      <c r="F261" s="12"/>
      <c r="H261" s="10"/>
      <c r="I261" s="12"/>
      <c r="M261" s="11"/>
      <c r="N261" s="6" t="str">
        <f>IF(Table1[[#This Row],[Date of Hospital Discharge]]="","",1)</f>
        <v/>
      </c>
      <c r="O261" s="6" t="str">
        <f>IF(Table1[[#This Row],[Date of Hospital Discharge]]="","",IF(Table1[[#This Row],[Unplanned Readmission Date]]="",0,1))</f>
        <v/>
      </c>
      <c r="P261" s="6" t="str">
        <f>IF(Table1[[#This Row],[Readmission]]=1,Table1[[#This Row],[Unplanned Readmission Date]]-Table1[[#This Row],[Date of Hospital Discharge]],"")</f>
        <v/>
      </c>
      <c r="Q261" s="6" t="str">
        <f>IF(P261="","",VLOOKUP(P261,Validation!$F$4:$G$10,2,TRUE))</f>
        <v/>
      </c>
      <c r="R261" s="6" t="str">
        <f>IF(Table1[[#This Row],[Date of Hospital Discharge]]="","",TEXT(Table1[[#This Row],[Date of Hospital Discharge]],"mmmm"))</f>
        <v/>
      </c>
      <c r="S261" s="6" t="str">
        <f>IF(Table1[[#This Row],[Date of Hospital Discharge]]="","",IF(Table1[[#This Row],[Days Between Admissions]]&lt;=7,1,0))</f>
        <v/>
      </c>
      <c r="T261" s="6" t="str">
        <f>IF(Table1[[#This Row],[Date of Hospital Discharge]]="","",IF(Table1[[#This Row],[Days Between Admissions]]&lt;=14,1,0))</f>
        <v/>
      </c>
      <c r="U261" s="6" t="str">
        <f>IF(Table1[[#This Row],[Date of Hospital Discharge]]="","",IF(Table1[[#This Row],[Days Between Admissions]]&lt;=30,1,0))</f>
        <v/>
      </c>
      <c r="V261" s="6" t="str">
        <f>IF(Table1[[#This Row],[Date of Hospital Discharge]]="","",IF(Table1[[#This Row],[Days Between Admissions]]&lt;=60,1,0))</f>
        <v/>
      </c>
      <c r="W261" s="6" t="str">
        <f>IF(Table1[[#This Row],[Date of Hospital Discharge]]="","",IF(Table1[[#This Row],[Days Between Admissions]]&lt;=90,1,0))</f>
        <v/>
      </c>
      <c r="X261" s="6" t="str">
        <f>IF(Table1[[#This Row],[Date of Hospital Discharge]]="","",IF(Table1[[#This Row],[Days Between Admissions]]="",0,IF(Table1[[#This Row],[Days Between Admissions]]&gt;90,1,0)))</f>
        <v/>
      </c>
      <c r="Y261" s="6" t="str">
        <f>IF(Table1[[#This Row],[Date of Hospital Discharge]]="","",SUM(Table1[Discharge]))</f>
        <v/>
      </c>
      <c r="Z261" s="6" t="str">
        <f>IF(Table1[[#This Row],[Date of Hospital Discharge]]="","",SUM(Table1[Readmission]))</f>
        <v/>
      </c>
      <c r="AA261" s="6" t="str">
        <f>IF(Table1[[#This Row],[Date of Hospital Discharge]]="","",VLOOKUP(Table1[[#This Row],[Discharge Month]],$AI$9:$AJ$20,2,FALSE))</f>
        <v/>
      </c>
      <c r="AB261" s="6" t="str">
        <f>IF(Table1[[#This Row],[Date of Hospital Discharge]]="","",IF(Table1[[#This Row],[Readmission Bucket]]="Readmission within 7 days",1,0))</f>
        <v/>
      </c>
      <c r="AC261" s="6" t="str">
        <f>IF(Table1[[#This Row],[Date of Hospital Discharge]]="","",IF(Table1[[#This Row],[Readmission Bucket]]="Readmission within 14 days",1,0))</f>
        <v/>
      </c>
      <c r="AD261" s="6" t="str">
        <f>IF(Table1[[#This Row],[Date of Hospital Discharge]]="","",IF(Table1[[#This Row],[Readmission Bucket]]="Readmission within 30 days",1,0))</f>
        <v/>
      </c>
      <c r="AE261" s="6" t="str">
        <f>IF(Table1[[#This Row],[Date of Hospital Discharge]]="","",IF(Table1[[#This Row],[Readmission Bucket]]="Readmission within 60 days",1,0))</f>
        <v/>
      </c>
      <c r="AF261" s="6" t="str">
        <f>IF(Table1[[#This Row],[Date of Hospital Discharge]]="","",IF(Table1[[#This Row],[Readmission Bucket]]="Readmission within 90 days",1,0))</f>
        <v/>
      </c>
      <c r="AG261" s="6" t="str">
        <f>IF(Table1[[#This Row],[Date of Hospital Discharge]]="","",IF(Table1[[#This Row],[Readmission Bucket]]="Readmission Greater than 90 Days",1,0))</f>
        <v/>
      </c>
    </row>
    <row r="262" spans="1:33" x14ac:dyDescent="0.4">
      <c r="A262" s="8">
        <v>254</v>
      </c>
      <c r="F262" s="12"/>
      <c r="H262" s="10"/>
      <c r="I262" s="12"/>
      <c r="M262" s="11"/>
      <c r="N262" s="6" t="str">
        <f>IF(Table1[[#This Row],[Date of Hospital Discharge]]="","",1)</f>
        <v/>
      </c>
      <c r="O262" s="6" t="str">
        <f>IF(Table1[[#This Row],[Date of Hospital Discharge]]="","",IF(Table1[[#This Row],[Unplanned Readmission Date]]="",0,1))</f>
        <v/>
      </c>
      <c r="P262" s="6" t="str">
        <f>IF(Table1[[#This Row],[Readmission]]=1,Table1[[#This Row],[Unplanned Readmission Date]]-Table1[[#This Row],[Date of Hospital Discharge]],"")</f>
        <v/>
      </c>
      <c r="Q262" s="6" t="str">
        <f>IF(P262="","",VLOOKUP(P262,Validation!$F$4:$G$10,2,TRUE))</f>
        <v/>
      </c>
      <c r="R262" s="6" t="str">
        <f>IF(Table1[[#This Row],[Date of Hospital Discharge]]="","",TEXT(Table1[[#This Row],[Date of Hospital Discharge]],"mmmm"))</f>
        <v/>
      </c>
      <c r="S262" s="6" t="str">
        <f>IF(Table1[[#This Row],[Date of Hospital Discharge]]="","",IF(Table1[[#This Row],[Days Between Admissions]]&lt;=7,1,0))</f>
        <v/>
      </c>
      <c r="T262" s="6" t="str">
        <f>IF(Table1[[#This Row],[Date of Hospital Discharge]]="","",IF(Table1[[#This Row],[Days Between Admissions]]&lt;=14,1,0))</f>
        <v/>
      </c>
      <c r="U262" s="6" t="str">
        <f>IF(Table1[[#This Row],[Date of Hospital Discharge]]="","",IF(Table1[[#This Row],[Days Between Admissions]]&lt;=30,1,0))</f>
        <v/>
      </c>
      <c r="V262" s="6" t="str">
        <f>IF(Table1[[#This Row],[Date of Hospital Discharge]]="","",IF(Table1[[#This Row],[Days Between Admissions]]&lt;=60,1,0))</f>
        <v/>
      </c>
      <c r="W262" s="6" t="str">
        <f>IF(Table1[[#This Row],[Date of Hospital Discharge]]="","",IF(Table1[[#This Row],[Days Between Admissions]]&lt;=90,1,0))</f>
        <v/>
      </c>
      <c r="X262" s="6" t="str">
        <f>IF(Table1[[#This Row],[Date of Hospital Discharge]]="","",IF(Table1[[#This Row],[Days Between Admissions]]="",0,IF(Table1[[#This Row],[Days Between Admissions]]&gt;90,1,0)))</f>
        <v/>
      </c>
      <c r="Y262" s="6" t="str">
        <f>IF(Table1[[#This Row],[Date of Hospital Discharge]]="","",SUM(Table1[Discharge]))</f>
        <v/>
      </c>
      <c r="Z262" s="6" t="str">
        <f>IF(Table1[[#This Row],[Date of Hospital Discharge]]="","",SUM(Table1[Readmission]))</f>
        <v/>
      </c>
      <c r="AA262" s="6" t="str">
        <f>IF(Table1[[#This Row],[Date of Hospital Discharge]]="","",VLOOKUP(Table1[[#This Row],[Discharge Month]],$AI$9:$AJ$20,2,FALSE))</f>
        <v/>
      </c>
      <c r="AB262" s="6" t="str">
        <f>IF(Table1[[#This Row],[Date of Hospital Discharge]]="","",IF(Table1[[#This Row],[Readmission Bucket]]="Readmission within 7 days",1,0))</f>
        <v/>
      </c>
      <c r="AC262" s="6" t="str">
        <f>IF(Table1[[#This Row],[Date of Hospital Discharge]]="","",IF(Table1[[#This Row],[Readmission Bucket]]="Readmission within 14 days",1,0))</f>
        <v/>
      </c>
      <c r="AD262" s="6" t="str">
        <f>IF(Table1[[#This Row],[Date of Hospital Discharge]]="","",IF(Table1[[#This Row],[Readmission Bucket]]="Readmission within 30 days",1,0))</f>
        <v/>
      </c>
      <c r="AE262" s="6" t="str">
        <f>IF(Table1[[#This Row],[Date of Hospital Discharge]]="","",IF(Table1[[#This Row],[Readmission Bucket]]="Readmission within 60 days",1,0))</f>
        <v/>
      </c>
      <c r="AF262" s="6" t="str">
        <f>IF(Table1[[#This Row],[Date of Hospital Discharge]]="","",IF(Table1[[#This Row],[Readmission Bucket]]="Readmission within 90 days",1,0))</f>
        <v/>
      </c>
      <c r="AG262" s="6" t="str">
        <f>IF(Table1[[#This Row],[Date of Hospital Discharge]]="","",IF(Table1[[#This Row],[Readmission Bucket]]="Readmission Greater than 90 Days",1,0))</f>
        <v/>
      </c>
    </row>
    <row r="263" spans="1:33" x14ac:dyDescent="0.4">
      <c r="A263" s="8">
        <v>255</v>
      </c>
      <c r="F263" s="12"/>
      <c r="H263" s="10"/>
      <c r="I263" s="12"/>
      <c r="M263" s="11"/>
      <c r="N263" s="6" t="str">
        <f>IF(Table1[[#This Row],[Date of Hospital Discharge]]="","",1)</f>
        <v/>
      </c>
      <c r="O263" s="6" t="str">
        <f>IF(Table1[[#This Row],[Date of Hospital Discharge]]="","",IF(Table1[[#This Row],[Unplanned Readmission Date]]="",0,1))</f>
        <v/>
      </c>
      <c r="P263" s="6" t="str">
        <f>IF(Table1[[#This Row],[Readmission]]=1,Table1[[#This Row],[Unplanned Readmission Date]]-Table1[[#This Row],[Date of Hospital Discharge]],"")</f>
        <v/>
      </c>
      <c r="Q263" s="6" t="str">
        <f>IF(P263="","",VLOOKUP(P263,Validation!$F$4:$G$10,2,TRUE))</f>
        <v/>
      </c>
      <c r="R263" s="6" t="str">
        <f>IF(Table1[[#This Row],[Date of Hospital Discharge]]="","",TEXT(Table1[[#This Row],[Date of Hospital Discharge]],"mmmm"))</f>
        <v/>
      </c>
      <c r="S263" s="6" t="str">
        <f>IF(Table1[[#This Row],[Date of Hospital Discharge]]="","",IF(Table1[[#This Row],[Days Between Admissions]]&lt;=7,1,0))</f>
        <v/>
      </c>
      <c r="T263" s="6" t="str">
        <f>IF(Table1[[#This Row],[Date of Hospital Discharge]]="","",IF(Table1[[#This Row],[Days Between Admissions]]&lt;=14,1,0))</f>
        <v/>
      </c>
      <c r="U263" s="6" t="str">
        <f>IF(Table1[[#This Row],[Date of Hospital Discharge]]="","",IF(Table1[[#This Row],[Days Between Admissions]]&lt;=30,1,0))</f>
        <v/>
      </c>
      <c r="V263" s="6" t="str">
        <f>IF(Table1[[#This Row],[Date of Hospital Discharge]]="","",IF(Table1[[#This Row],[Days Between Admissions]]&lt;=60,1,0))</f>
        <v/>
      </c>
      <c r="W263" s="6" t="str">
        <f>IF(Table1[[#This Row],[Date of Hospital Discharge]]="","",IF(Table1[[#This Row],[Days Between Admissions]]&lt;=90,1,0))</f>
        <v/>
      </c>
      <c r="X263" s="6" t="str">
        <f>IF(Table1[[#This Row],[Date of Hospital Discharge]]="","",IF(Table1[[#This Row],[Days Between Admissions]]="",0,IF(Table1[[#This Row],[Days Between Admissions]]&gt;90,1,0)))</f>
        <v/>
      </c>
      <c r="Y263" s="6" t="str">
        <f>IF(Table1[[#This Row],[Date of Hospital Discharge]]="","",SUM(Table1[Discharge]))</f>
        <v/>
      </c>
      <c r="Z263" s="6" t="str">
        <f>IF(Table1[[#This Row],[Date of Hospital Discharge]]="","",SUM(Table1[Readmission]))</f>
        <v/>
      </c>
      <c r="AA263" s="6" t="str">
        <f>IF(Table1[[#This Row],[Date of Hospital Discharge]]="","",VLOOKUP(Table1[[#This Row],[Discharge Month]],$AI$9:$AJ$20,2,FALSE))</f>
        <v/>
      </c>
      <c r="AB263" s="6" t="str">
        <f>IF(Table1[[#This Row],[Date of Hospital Discharge]]="","",IF(Table1[[#This Row],[Readmission Bucket]]="Readmission within 7 days",1,0))</f>
        <v/>
      </c>
      <c r="AC263" s="6" t="str">
        <f>IF(Table1[[#This Row],[Date of Hospital Discharge]]="","",IF(Table1[[#This Row],[Readmission Bucket]]="Readmission within 14 days",1,0))</f>
        <v/>
      </c>
      <c r="AD263" s="6" t="str">
        <f>IF(Table1[[#This Row],[Date of Hospital Discharge]]="","",IF(Table1[[#This Row],[Readmission Bucket]]="Readmission within 30 days",1,0))</f>
        <v/>
      </c>
      <c r="AE263" s="6" t="str">
        <f>IF(Table1[[#This Row],[Date of Hospital Discharge]]="","",IF(Table1[[#This Row],[Readmission Bucket]]="Readmission within 60 days",1,0))</f>
        <v/>
      </c>
      <c r="AF263" s="6" t="str">
        <f>IF(Table1[[#This Row],[Date of Hospital Discharge]]="","",IF(Table1[[#This Row],[Readmission Bucket]]="Readmission within 90 days",1,0))</f>
        <v/>
      </c>
      <c r="AG263" s="6" t="str">
        <f>IF(Table1[[#This Row],[Date of Hospital Discharge]]="","",IF(Table1[[#This Row],[Readmission Bucket]]="Readmission Greater than 90 Days",1,0))</f>
        <v/>
      </c>
    </row>
    <row r="264" spans="1:33" x14ac:dyDescent="0.4">
      <c r="A264" s="8">
        <v>256</v>
      </c>
      <c r="F264" s="12"/>
      <c r="H264" s="10"/>
      <c r="I264" s="12"/>
      <c r="M264" s="11"/>
      <c r="N264" s="6" t="str">
        <f>IF(Table1[[#This Row],[Date of Hospital Discharge]]="","",1)</f>
        <v/>
      </c>
      <c r="O264" s="6" t="str">
        <f>IF(Table1[[#This Row],[Date of Hospital Discharge]]="","",IF(Table1[[#This Row],[Unplanned Readmission Date]]="",0,1))</f>
        <v/>
      </c>
      <c r="P264" s="6" t="str">
        <f>IF(Table1[[#This Row],[Readmission]]=1,Table1[[#This Row],[Unplanned Readmission Date]]-Table1[[#This Row],[Date of Hospital Discharge]],"")</f>
        <v/>
      </c>
      <c r="Q264" s="6" t="str">
        <f>IF(P264="","",VLOOKUP(P264,Validation!$F$4:$G$10,2,TRUE))</f>
        <v/>
      </c>
      <c r="R264" s="6" t="str">
        <f>IF(Table1[[#This Row],[Date of Hospital Discharge]]="","",TEXT(Table1[[#This Row],[Date of Hospital Discharge]],"mmmm"))</f>
        <v/>
      </c>
      <c r="S264" s="6" t="str">
        <f>IF(Table1[[#This Row],[Date of Hospital Discharge]]="","",IF(Table1[[#This Row],[Days Between Admissions]]&lt;=7,1,0))</f>
        <v/>
      </c>
      <c r="T264" s="6" t="str">
        <f>IF(Table1[[#This Row],[Date of Hospital Discharge]]="","",IF(Table1[[#This Row],[Days Between Admissions]]&lt;=14,1,0))</f>
        <v/>
      </c>
      <c r="U264" s="6" t="str">
        <f>IF(Table1[[#This Row],[Date of Hospital Discharge]]="","",IF(Table1[[#This Row],[Days Between Admissions]]&lt;=30,1,0))</f>
        <v/>
      </c>
      <c r="V264" s="6" t="str">
        <f>IF(Table1[[#This Row],[Date of Hospital Discharge]]="","",IF(Table1[[#This Row],[Days Between Admissions]]&lt;=60,1,0))</f>
        <v/>
      </c>
      <c r="W264" s="6" t="str">
        <f>IF(Table1[[#This Row],[Date of Hospital Discharge]]="","",IF(Table1[[#This Row],[Days Between Admissions]]&lt;=90,1,0))</f>
        <v/>
      </c>
      <c r="X264" s="6" t="str">
        <f>IF(Table1[[#This Row],[Date of Hospital Discharge]]="","",IF(Table1[[#This Row],[Days Between Admissions]]="",0,IF(Table1[[#This Row],[Days Between Admissions]]&gt;90,1,0)))</f>
        <v/>
      </c>
      <c r="Y264" s="6" t="str">
        <f>IF(Table1[[#This Row],[Date of Hospital Discharge]]="","",SUM(Table1[Discharge]))</f>
        <v/>
      </c>
      <c r="Z264" s="6" t="str">
        <f>IF(Table1[[#This Row],[Date of Hospital Discharge]]="","",SUM(Table1[Readmission]))</f>
        <v/>
      </c>
      <c r="AA264" s="6" t="str">
        <f>IF(Table1[[#This Row],[Date of Hospital Discharge]]="","",VLOOKUP(Table1[[#This Row],[Discharge Month]],$AI$9:$AJ$20,2,FALSE))</f>
        <v/>
      </c>
      <c r="AB264" s="6" t="str">
        <f>IF(Table1[[#This Row],[Date of Hospital Discharge]]="","",IF(Table1[[#This Row],[Readmission Bucket]]="Readmission within 7 days",1,0))</f>
        <v/>
      </c>
      <c r="AC264" s="6" t="str">
        <f>IF(Table1[[#This Row],[Date of Hospital Discharge]]="","",IF(Table1[[#This Row],[Readmission Bucket]]="Readmission within 14 days",1,0))</f>
        <v/>
      </c>
      <c r="AD264" s="6" t="str">
        <f>IF(Table1[[#This Row],[Date of Hospital Discharge]]="","",IF(Table1[[#This Row],[Readmission Bucket]]="Readmission within 30 days",1,0))</f>
        <v/>
      </c>
      <c r="AE264" s="6" t="str">
        <f>IF(Table1[[#This Row],[Date of Hospital Discharge]]="","",IF(Table1[[#This Row],[Readmission Bucket]]="Readmission within 60 days",1,0))</f>
        <v/>
      </c>
      <c r="AF264" s="6" t="str">
        <f>IF(Table1[[#This Row],[Date of Hospital Discharge]]="","",IF(Table1[[#This Row],[Readmission Bucket]]="Readmission within 90 days",1,0))</f>
        <v/>
      </c>
      <c r="AG264" s="6" t="str">
        <f>IF(Table1[[#This Row],[Date of Hospital Discharge]]="","",IF(Table1[[#This Row],[Readmission Bucket]]="Readmission Greater than 90 Days",1,0))</f>
        <v/>
      </c>
    </row>
    <row r="265" spans="1:33" x14ac:dyDescent="0.4">
      <c r="A265" s="8">
        <v>257</v>
      </c>
      <c r="F265" s="12"/>
      <c r="H265" s="10"/>
      <c r="I265" s="12"/>
      <c r="M265" s="11"/>
      <c r="N265" s="6" t="str">
        <f>IF(Table1[[#This Row],[Date of Hospital Discharge]]="","",1)</f>
        <v/>
      </c>
      <c r="O265" s="6" t="str">
        <f>IF(Table1[[#This Row],[Date of Hospital Discharge]]="","",IF(Table1[[#This Row],[Unplanned Readmission Date]]="",0,1))</f>
        <v/>
      </c>
      <c r="P265" s="6" t="str">
        <f>IF(Table1[[#This Row],[Readmission]]=1,Table1[[#This Row],[Unplanned Readmission Date]]-Table1[[#This Row],[Date of Hospital Discharge]],"")</f>
        <v/>
      </c>
      <c r="Q265" s="6" t="str">
        <f>IF(P265="","",VLOOKUP(P265,Validation!$F$4:$G$10,2,TRUE))</f>
        <v/>
      </c>
      <c r="R265" s="6" t="str">
        <f>IF(Table1[[#This Row],[Date of Hospital Discharge]]="","",TEXT(Table1[[#This Row],[Date of Hospital Discharge]],"mmmm"))</f>
        <v/>
      </c>
      <c r="S265" s="6" t="str">
        <f>IF(Table1[[#This Row],[Date of Hospital Discharge]]="","",IF(Table1[[#This Row],[Days Between Admissions]]&lt;=7,1,0))</f>
        <v/>
      </c>
      <c r="T265" s="6" t="str">
        <f>IF(Table1[[#This Row],[Date of Hospital Discharge]]="","",IF(Table1[[#This Row],[Days Between Admissions]]&lt;=14,1,0))</f>
        <v/>
      </c>
      <c r="U265" s="6" t="str">
        <f>IF(Table1[[#This Row],[Date of Hospital Discharge]]="","",IF(Table1[[#This Row],[Days Between Admissions]]&lt;=30,1,0))</f>
        <v/>
      </c>
      <c r="V265" s="6" t="str">
        <f>IF(Table1[[#This Row],[Date of Hospital Discharge]]="","",IF(Table1[[#This Row],[Days Between Admissions]]&lt;=60,1,0))</f>
        <v/>
      </c>
      <c r="W265" s="6" t="str">
        <f>IF(Table1[[#This Row],[Date of Hospital Discharge]]="","",IF(Table1[[#This Row],[Days Between Admissions]]&lt;=90,1,0))</f>
        <v/>
      </c>
      <c r="X265" s="6" t="str">
        <f>IF(Table1[[#This Row],[Date of Hospital Discharge]]="","",IF(Table1[[#This Row],[Days Between Admissions]]="",0,IF(Table1[[#This Row],[Days Between Admissions]]&gt;90,1,0)))</f>
        <v/>
      </c>
      <c r="Y265" s="6" t="str">
        <f>IF(Table1[[#This Row],[Date of Hospital Discharge]]="","",SUM(Table1[Discharge]))</f>
        <v/>
      </c>
      <c r="Z265" s="6" t="str">
        <f>IF(Table1[[#This Row],[Date of Hospital Discharge]]="","",SUM(Table1[Readmission]))</f>
        <v/>
      </c>
      <c r="AA265" s="6" t="str">
        <f>IF(Table1[[#This Row],[Date of Hospital Discharge]]="","",VLOOKUP(Table1[[#This Row],[Discharge Month]],$AI$9:$AJ$20,2,FALSE))</f>
        <v/>
      </c>
      <c r="AB265" s="6" t="str">
        <f>IF(Table1[[#This Row],[Date of Hospital Discharge]]="","",IF(Table1[[#This Row],[Readmission Bucket]]="Readmission within 7 days",1,0))</f>
        <v/>
      </c>
      <c r="AC265" s="6" t="str">
        <f>IF(Table1[[#This Row],[Date of Hospital Discharge]]="","",IF(Table1[[#This Row],[Readmission Bucket]]="Readmission within 14 days",1,0))</f>
        <v/>
      </c>
      <c r="AD265" s="6" t="str">
        <f>IF(Table1[[#This Row],[Date of Hospital Discharge]]="","",IF(Table1[[#This Row],[Readmission Bucket]]="Readmission within 30 days",1,0))</f>
        <v/>
      </c>
      <c r="AE265" s="6" t="str">
        <f>IF(Table1[[#This Row],[Date of Hospital Discharge]]="","",IF(Table1[[#This Row],[Readmission Bucket]]="Readmission within 60 days",1,0))</f>
        <v/>
      </c>
      <c r="AF265" s="6" t="str">
        <f>IF(Table1[[#This Row],[Date of Hospital Discharge]]="","",IF(Table1[[#This Row],[Readmission Bucket]]="Readmission within 90 days",1,0))</f>
        <v/>
      </c>
      <c r="AG265" s="6" t="str">
        <f>IF(Table1[[#This Row],[Date of Hospital Discharge]]="","",IF(Table1[[#This Row],[Readmission Bucket]]="Readmission Greater than 90 Days",1,0))</f>
        <v/>
      </c>
    </row>
    <row r="266" spans="1:33" x14ac:dyDescent="0.4">
      <c r="A266" s="8">
        <v>258</v>
      </c>
      <c r="F266" s="12"/>
      <c r="H266" s="10"/>
      <c r="I266" s="12"/>
      <c r="M266" s="11"/>
      <c r="N266" s="6" t="str">
        <f>IF(Table1[[#This Row],[Date of Hospital Discharge]]="","",1)</f>
        <v/>
      </c>
      <c r="O266" s="6" t="str">
        <f>IF(Table1[[#This Row],[Date of Hospital Discharge]]="","",IF(Table1[[#This Row],[Unplanned Readmission Date]]="",0,1))</f>
        <v/>
      </c>
      <c r="P266" s="6" t="str">
        <f>IF(Table1[[#This Row],[Readmission]]=1,Table1[[#This Row],[Unplanned Readmission Date]]-Table1[[#This Row],[Date of Hospital Discharge]],"")</f>
        <v/>
      </c>
      <c r="Q266" s="6" t="str">
        <f>IF(P266="","",VLOOKUP(P266,Validation!$F$4:$G$10,2,TRUE))</f>
        <v/>
      </c>
      <c r="R266" s="6" t="str">
        <f>IF(Table1[[#This Row],[Date of Hospital Discharge]]="","",TEXT(Table1[[#This Row],[Date of Hospital Discharge]],"mmmm"))</f>
        <v/>
      </c>
      <c r="S266" s="6" t="str">
        <f>IF(Table1[[#This Row],[Date of Hospital Discharge]]="","",IF(Table1[[#This Row],[Days Between Admissions]]&lt;=7,1,0))</f>
        <v/>
      </c>
      <c r="T266" s="6" t="str">
        <f>IF(Table1[[#This Row],[Date of Hospital Discharge]]="","",IF(Table1[[#This Row],[Days Between Admissions]]&lt;=14,1,0))</f>
        <v/>
      </c>
      <c r="U266" s="6" t="str">
        <f>IF(Table1[[#This Row],[Date of Hospital Discharge]]="","",IF(Table1[[#This Row],[Days Between Admissions]]&lt;=30,1,0))</f>
        <v/>
      </c>
      <c r="V266" s="6" t="str">
        <f>IF(Table1[[#This Row],[Date of Hospital Discharge]]="","",IF(Table1[[#This Row],[Days Between Admissions]]&lt;=60,1,0))</f>
        <v/>
      </c>
      <c r="W266" s="6" t="str">
        <f>IF(Table1[[#This Row],[Date of Hospital Discharge]]="","",IF(Table1[[#This Row],[Days Between Admissions]]&lt;=90,1,0))</f>
        <v/>
      </c>
      <c r="X266" s="6" t="str">
        <f>IF(Table1[[#This Row],[Date of Hospital Discharge]]="","",IF(Table1[[#This Row],[Days Between Admissions]]="",0,IF(Table1[[#This Row],[Days Between Admissions]]&gt;90,1,0)))</f>
        <v/>
      </c>
      <c r="Y266" s="6" t="str">
        <f>IF(Table1[[#This Row],[Date of Hospital Discharge]]="","",SUM(Table1[Discharge]))</f>
        <v/>
      </c>
      <c r="Z266" s="6" t="str">
        <f>IF(Table1[[#This Row],[Date of Hospital Discharge]]="","",SUM(Table1[Readmission]))</f>
        <v/>
      </c>
      <c r="AA266" s="6" t="str">
        <f>IF(Table1[[#This Row],[Date of Hospital Discharge]]="","",VLOOKUP(Table1[[#This Row],[Discharge Month]],$AI$9:$AJ$20,2,FALSE))</f>
        <v/>
      </c>
      <c r="AB266" s="6" t="str">
        <f>IF(Table1[[#This Row],[Date of Hospital Discharge]]="","",IF(Table1[[#This Row],[Readmission Bucket]]="Readmission within 7 days",1,0))</f>
        <v/>
      </c>
      <c r="AC266" s="6" t="str">
        <f>IF(Table1[[#This Row],[Date of Hospital Discharge]]="","",IF(Table1[[#This Row],[Readmission Bucket]]="Readmission within 14 days",1,0))</f>
        <v/>
      </c>
      <c r="AD266" s="6" t="str">
        <f>IF(Table1[[#This Row],[Date of Hospital Discharge]]="","",IF(Table1[[#This Row],[Readmission Bucket]]="Readmission within 30 days",1,0))</f>
        <v/>
      </c>
      <c r="AE266" s="6" t="str">
        <f>IF(Table1[[#This Row],[Date of Hospital Discharge]]="","",IF(Table1[[#This Row],[Readmission Bucket]]="Readmission within 60 days",1,0))</f>
        <v/>
      </c>
      <c r="AF266" s="6" t="str">
        <f>IF(Table1[[#This Row],[Date of Hospital Discharge]]="","",IF(Table1[[#This Row],[Readmission Bucket]]="Readmission within 90 days",1,0))</f>
        <v/>
      </c>
      <c r="AG266" s="6" t="str">
        <f>IF(Table1[[#This Row],[Date of Hospital Discharge]]="","",IF(Table1[[#This Row],[Readmission Bucket]]="Readmission Greater than 90 Days",1,0))</f>
        <v/>
      </c>
    </row>
    <row r="267" spans="1:33" x14ac:dyDescent="0.4">
      <c r="A267" s="8">
        <v>259</v>
      </c>
      <c r="F267" s="12"/>
      <c r="H267" s="10"/>
      <c r="I267" s="12"/>
      <c r="M267" s="11"/>
      <c r="N267" s="6" t="str">
        <f>IF(Table1[[#This Row],[Date of Hospital Discharge]]="","",1)</f>
        <v/>
      </c>
      <c r="O267" s="6" t="str">
        <f>IF(Table1[[#This Row],[Date of Hospital Discharge]]="","",IF(Table1[[#This Row],[Unplanned Readmission Date]]="",0,1))</f>
        <v/>
      </c>
      <c r="P267" s="6" t="str">
        <f>IF(Table1[[#This Row],[Readmission]]=1,Table1[[#This Row],[Unplanned Readmission Date]]-Table1[[#This Row],[Date of Hospital Discharge]],"")</f>
        <v/>
      </c>
      <c r="Q267" s="6" t="str">
        <f>IF(P267="","",VLOOKUP(P267,Validation!$F$4:$G$10,2,TRUE))</f>
        <v/>
      </c>
      <c r="R267" s="6" t="str">
        <f>IF(Table1[[#This Row],[Date of Hospital Discharge]]="","",TEXT(Table1[[#This Row],[Date of Hospital Discharge]],"mmmm"))</f>
        <v/>
      </c>
      <c r="S267" s="6" t="str">
        <f>IF(Table1[[#This Row],[Date of Hospital Discharge]]="","",IF(Table1[[#This Row],[Days Between Admissions]]&lt;=7,1,0))</f>
        <v/>
      </c>
      <c r="T267" s="6" t="str">
        <f>IF(Table1[[#This Row],[Date of Hospital Discharge]]="","",IF(Table1[[#This Row],[Days Between Admissions]]&lt;=14,1,0))</f>
        <v/>
      </c>
      <c r="U267" s="6" t="str">
        <f>IF(Table1[[#This Row],[Date of Hospital Discharge]]="","",IF(Table1[[#This Row],[Days Between Admissions]]&lt;=30,1,0))</f>
        <v/>
      </c>
      <c r="V267" s="6" t="str">
        <f>IF(Table1[[#This Row],[Date of Hospital Discharge]]="","",IF(Table1[[#This Row],[Days Between Admissions]]&lt;=60,1,0))</f>
        <v/>
      </c>
      <c r="W267" s="6" t="str">
        <f>IF(Table1[[#This Row],[Date of Hospital Discharge]]="","",IF(Table1[[#This Row],[Days Between Admissions]]&lt;=90,1,0))</f>
        <v/>
      </c>
      <c r="X267" s="6" t="str">
        <f>IF(Table1[[#This Row],[Date of Hospital Discharge]]="","",IF(Table1[[#This Row],[Days Between Admissions]]="",0,IF(Table1[[#This Row],[Days Between Admissions]]&gt;90,1,0)))</f>
        <v/>
      </c>
      <c r="Y267" s="6" t="str">
        <f>IF(Table1[[#This Row],[Date of Hospital Discharge]]="","",SUM(Table1[Discharge]))</f>
        <v/>
      </c>
      <c r="Z267" s="6" t="str">
        <f>IF(Table1[[#This Row],[Date of Hospital Discharge]]="","",SUM(Table1[Readmission]))</f>
        <v/>
      </c>
      <c r="AA267" s="6" t="str">
        <f>IF(Table1[[#This Row],[Date of Hospital Discharge]]="","",VLOOKUP(Table1[[#This Row],[Discharge Month]],$AI$9:$AJ$20,2,FALSE))</f>
        <v/>
      </c>
      <c r="AB267" s="6" t="str">
        <f>IF(Table1[[#This Row],[Date of Hospital Discharge]]="","",IF(Table1[[#This Row],[Readmission Bucket]]="Readmission within 7 days",1,0))</f>
        <v/>
      </c>
      <c r="AC267" s="6" t="str">
        <f>IF(Table1[[#This Row],[Date of Hospital Discharge]]="","",IF(Table1[[#This Row],[Readmission Bucket]]="Readmission within 14 days",1,0))</f>
        <v/>
      </c>
      <c r="AD267" s="6" t="str">
        <f>IF(Table1[[#This Row],[Date of Hospital Discharge]]="","",IF(Table1[[#This Row],[Readmission Bucket]]="Readmission within 30 days",1,0))</f>
        <v/>
      </c>
      <c r="AE267" s="6" t="str">
        <f>IF(Table1[[#This Row],[Date of Hospital Discharge]]="","",IF(Table1[[#This Row],[Readmission Bucket]]="Readmission within 60 days",1,0))</f>
        <v/>
      </c>
      <c r="AF267" s="6" t="str">
        <f>IF(Table1[[#This Row],[Date of Hospital Discharge]]="","",IF(Table1[[#This Row],[Readmission Bucket]]="Readmission within 90 days",1,0))</f>
        <v/>
      </c>
      <c r="AG267" s="6" t="str">
        <f>IF(Table1[[#This Row],[Date of Hospital Discharge]]="","",IF(Table1[[#This Row],[Readmission Bucket]]="Readmission Greater than 90 Days",1,0))</f>
        <v/>
      </c>
    </row>
    <row r="268" spans="1:33" x14ac:dyDescent="0.4">
      <c r="A268" s="8">
        <v>260</v>
      </c>
      <c r="F268" s="12"/>
      <c r="H268" s="10"/>
      <c r="I268" s="12"/>
      <c r="M268" s="11"/>
      <c r="N268" s="6" t="str">
        <f>IF(Table1[[#This Row],[Date of Hospital Discharge]]="","",1)</f>
        <v/>
      </c>
      <c r="O268" s="6" t="str">
        <f>IF(Table1[[#This Row],[Date of Hospital Discharge]]="","",IF(Table1[[#This Row],[Unplanned Readmission Date]]="",0,1))</f>
        <v/>
      </c>
      <c r="P268" s="6" t="str">
        <f>IF(Table1[[#This Row],[Readmission]]=1,Table1[[#This Row],[Unplanned Readmission Date]]-Table1[[#This Row],[Date of Hospital Discharge]],"")</f>
        <v/>
      </c>
      <c r="Q268" s="6" t="str">
        <f>IF(P268="","",VLOOKUP(P268,Validation!$F$4:$G$10,2,TRUE))</f>
        <v/>
      </c>
      <c r="R268" s="6" t="str">
        <f>IF(Table1[[#This Row],[Date of Hospital Discharge]]="","",TEXT(Table1[[#This Row],[Date of Hospital Discharge]],"mmmm"))</f>
        <v/>
      </c>
      <c r="S268" s="6" t="str">
        <f>IF(Table1[[#This Row],[Date of Hospital Discharge]]="","",IF(Table1[[#This Row],[Days Between Admissions]]&lt;=7,1,0))</f>
        <v/>
      </c>
      <c r="T268" s="6" t="str">
        <f>IF(Table1[[#This Row],[Date of Hospital Discharge]]="","",IF(Table1[[#This Row],[Days Between Admissions]]&lt;=14,1,0))</f>
        <v/>
      </c>
      <c r="U268" s="6" t="str">
        <f>IF(Table1[[#This Row],[Date of Hospital Discharge]]="","",IF(Table1[[#This Row],[Days Between Admissions]]&lt;=30,1,0))</f>
        <v/>
      </c>
      <c r="V268" s="6" t="str">
        <f>IF(Table1[[#This Row],[Date of Hospital Discharge]]="","",IF(Table1[[#This Row],[Days Between Admissions]]&lt;=60,1,0))</f>
        <v/>
      </c>
      <c r="W268" s="6" t="str">
        <f>IF(Table1[[#This Row],[Date of Hospital Discharge]]="","",IF(Table1[[#This Row],[Days Between Admissions]]&lt;=90,1,0))</f>
        <v/>
      </c>
      <c r="X268" s="6" t="str">
        <f>IF(Table1[[#This Row],[Date of Hospital Discharge]]="","",IF(Table1[[#This Row],[Days Between Admissions]]="",0,IF(Table1[[#This Row],[Days Between Admissions]]&gt;90,1,0)))</f>
        <v/>
      </c>
      <c r="Y268" s="6" t="str">
        <f>IF(Table1[[#This Row],[Date of Hospital Discharge]]="","",SUM(Table1[Discharge]))</f>
        <v/>
      </c>
      <c r="Z268" s="6" t="str">
        <f>IF(Table1[[#This Row],[Date of Hospital Discharge]]="","",SUM(Table1[Readmission]))</f>
        <v/>
      </c>
      <c r="AA268" s="6" t="str">
        <f>IF(Table1[[#This Row],[Date of Hospital Discharge]]="","",VLOOKUP(Table1[[#This Row],[Discharge Month]],$AI$9:$AJ$20,2,FALSE))</f>
        <v/>
      </c>
      <c r="AB268" s="6" t="str">
        <f>IF(Table1[[#This Row],[Date of Hospital Discharge]]="","",IF(Table1[[#This Row],[Readmission Bucket]]="Readmission within 7 days",1,0))</f>
        <v/>
      </c>
      <c r="AC268" s="6" t="str">
        <f>IF(Table1[[#This Row],[Date of Hospital Discharge]]="","",IF(Table1[[#This Row],[Readmission Bucket]]="Readmission within 14 days",1,0))</f>
        <v/>
      </c>
      <c r="AD268" s="6" t="str">
        <f>IF(Table1[[#This Row],[Date of Hospital Discharge]]="","",IF(Table1[[#This Row],[Readmission Bucket]]="Readmission within 30 days",1,0))</f>
        <v/>
      </c>
      <c r="AE268" s="6" t="str">
        <f>IF(Table1[[#This Row],[Date of Hospital Discharge]]="","",IF(Table1[[#This Row],[Readmission Bucket]]="Readmission within 60 days",1,0))</f>
        <v/>
      </c>
      <c r="AF268" s="6" t="str">
        <f>IF(Table1[[#This Row],[Date of Hospital Discharge]]="","",IF(Table1[[#This Row],[Readmission Bucket]]="Readmission within 90 days",1,0))</f>
        <v/>
      </c>
      <c r="AG268" s="6" t="str">
        <f>IF(Table1[[#This Row],[Date of Hospital Discharge]]="","",IF(Table1[[#This Row],[Readmission Bucket]]="Readmission Greater than 90 Days",1,0))</f>
        <v/>
      </c>
    </row>
    <row r="269" spans="1:33" x14ac:dyDescent="0.4">
      <c r="A269" s="8">
        <v>261</v>
      </c>
      <c r="F269" s="12"/>
      <c r="H269" s="10"/>
      <c r="I269" s="12"/>
      <c r="M269" s="11"/>
      <c r="N269" s="6" t="str">
        <f>IF(Table1[[#This Row],[Date of Hospital Discharge]]="","",1)</f>
        <v/>
      </c>
      <c r="O269" s="6" t="str">
        <f>IF(Table1[[#This Row],[Date of Hospital Discharge]]="","",IF(Table1[[#This Row],[Unplanned Readmission Date]]="",0,1))</f>
        <v/>
      </c>
      <c r="P269" s="6" t="str">
        <f>IF(Table1[[#This Row],[Readmission]]=1,Table1[[#This Row],[Unplanned Readmission Date]]-Table1[[#This Row],[Date of Hospital Discharge]],"")</f>
        <v/>
      </c>
      <c r="Q269" s="6" t="str">
        <f>IF(P269="","",VLOOKUP(P269,Validation!$F$4:$G$10,2,TRUE))</f>
        <v/>
      </c>
      <c r="R269" s="6" t="str">
        <f>IF(Table1[[#This Row],[Date of Hospital Discharge]]="","",TEXT(Table1[[#This Row],[Date of Hospital Discharge]],"mmmm"))</f>
        <v/>
      </c>
      <c r="S269" s="6" t="str">
        <f>IF(Table1[[#This Row],[Date of Hospital Discharge]]="","",IF(Table1[[#This Row],[Days Between Admissions]]&lt;=7,1,0))</f>
        <v/>
      </c>
      <c r="T269" s="6" t="str">
        <f>IF(Table1[[#This Row],[Date of Hospital Discharge]]="","",IF(Table1[[#This Row],[Days Between Admissions]]&lt;=14,1,0))</f>
        <v/>
      </c>
      <c r="U269" s="6" t="str">
        <f>IF(Table1[[#This Row],[Date of Hospital Discharge]]="","",IF(Table1[[#This Row],[Days Between Admissions]]&lt;=30,1,0))</f>
        <v/>
      </c>
      <c r="V269" s="6" t="str">
        <f>IF(Table1[[#This Row],[Date of Hospital Discharge]]="","",IF(Table1[[#This Row],[Days Between Admissions]]&lt;=60,1,0))</f>
        <v/>
      </c>
      <c r="W269" s="6" t="str">
        <f>IF(Table1[[#This Row],[Date of Hospital Discharge]]="","",IF(Table1[[#This Row],[Days Between Admissions]]&lt;=90,1,0))</f>
        <v/>
      </c>
      <c r="X269" s="6" t="str">
        <f>IF(Table1[[#This Row],[Date of Hospital Discharge]]="","",IF(Table1[[#This Row],[Days Between Admissions]]="",0,IF(Table1[[#This Row],[Days Between Admissions]]&gt;90,1,0)))</f>
        <v/>
      </c>
      <c r="Y269" s="6" t="str">
        <f>IF(Table1[[#This Row],[Date of Hospital Discharge]]="","",SUM(Table1[Discharge]))</f>
        <v/>
      </c>
      <c r="Z269" s="6" t="str">
        <f>IF(Table1[[#This Row],[Date of Hospital Discharge]]="","",SUM(Table1[Readmission]))</f>
        <v/>
      </c>
      <c r="AA269" s="6" t="str">
        <f>IF(Table1[[#This Row],[Date of Hospital Discharge]]="","",VLOOKUP(Table1[[#This Row],[Discharge Month]],$AI$9:$AJ$20,2,FALSE))</f>
        <v/>
      </c>
      <c r="AB269" s="6" t="str">
        <f>IF(Table1[[#This Row],[Date of Hospital Discharge]]="","",IF(Table1[[#This Row],[Readmission Bucket]]="Readmission within 7 days",1,0))</f>
        <v/>
      </c>
      <c r="AC269" s="6" t="str">
        <f>IF(Table1[[#This Row],[Date of Hospital Discharge]]="","",IF(Table1[[#This Row],[Readmission Bucket]]="Readmission within 14 days",1,0))</f>
        <v/>
      </c>
      <c r="AD269" s="6" t="str">
        <f>IF(Table1[[#This Row],[Date of Hospital Discharge]]="","",IF(Table1[[#This Row],[Readmission Bucket]]="Readmission within 30 days",1,0))</f>
        <v/>
      </c>
      <c r="AE269" s="6" t="str">
        <f>IF(Table1[[#This Row],[Date of Hospital Discharge]]="","",IF(Table1[[#This Row],[Readmission Bucket]]="Readmission within 60 days",1,0))</f>
        <v/>
      </c>
      <c r="AF269" s="6" t="str">
        <f>IF(Table1[[#This Row],[Date of Hospital Discharge]]="","",IF(Table1[[#This Row],[Readmission Bucket]]="Readmission within 90 days",1,0))</f>
        <v/>
      </c>
      <c r="AG269" s="6" t="str">
        <f>IF(Table1[[#This Row],[Date of Hospital Discharge]]="","",IF(Table1[[#This Row],[Readmission Bucket]]="Readmission Greater than 90 Days",1,0))</f>
        <v/>
      </c>
    </row>
    <row r="270" spans="1:33" x14ac:dyDescent="0.4">
      <c r="A270" s="8">
        <v>262</v>
      </c>
      <c r="F270" s="12"/>
      <c r="H270" s="10"/>
      <c r="I270" s="12"/>
      <c r="M270" s="11"/>
      <c r="N270" s="6" t="str">
        <f>IF(Table1[[#This Row],[Date of Hospital Discharge]]="","",1)</f>
        <v/>
      </c>
      <c r="O270" s="6" t="str">
        <f>IF(Table1[[#This Row],[Date of Hospital Discharge]]="","",IF(Table1[[#This Row],[Unplanned Readmission Date]]="",0,1))</f>
        <v/>
      </c>
      <c r="P270" s="6" t="str">
        <f>IF(Table1[[#This Row],[Readmission]]=1,Table1[[#This Row],[Unplanned Readmission Date]]-Table1[[#This Row],[Date of Hospital Discharge]],"")</f>
        <v/>
      </c>
      <c r="Q270" s="6" t="str">
        <f>IF(P270="","",VLOOKUP(P270,Validation!$F$4:$G$10,2,TRUE))</f>
        <v/>
      </c>
      <c r="R270" s="6" t="str">
        <f>IF(Table1[[#This Row],[Date of Hospital Discharge]]="","",TEXT(Table1[[#This Row],[Date of Hospital Discharge]],"mmmm"))</f>
        <v/>
      </c>
      <c r="S270" s="6" t="str">
        <f>IF(Table1[[#This Row],[Date of Hospital Discharge]]="","",IF(Table1[[#This Row],[Days Between Admissions]]&lt;=7,1,0))</f>
        <v/>
      </c>
      <c r="T270" s="6" t="str">
        <f>IF(Table1[[#This Row],[Date of Hospital Discharge]]="","",IF(Table1[[#This Row],[Days Between Admissions]]&lt;=14,1,0))</f>
        <v/>
      </c>
      <c r="U270" s="6" t="str">
        <f>IF(Table1[[#This Row],[Date of Hospital Discharge]]="","",IF(Table1[[#This Row],[Days Between Admissions]]&lt;=30,1,0))</f>
        <v/>
      </c>
      <c r="V270" s="6" t="str">
        <f>IF(Table1[[#This Row],[Date of Hospital Discharge]]="","",IF(Table1[[#This Row],[Days Between Admissions]]&lt;=60,1,0))</f>
        <v/>
      </c>
      <c r="W270" s="6" t="str">
        <f>IF(Table1[[#This Row],[Date of Hospital Discharge]]="","",IF(Table1[[#This Row],[Days Between Admissions]]&lt;=90,1,0))</f>
        <v/>
      </c>
      <c r="X270" s="6" t="str">
        <f>IF(Table1[[#This Row],[Date of Hospital Discharge]]="","",IF(Table1[[#This Row],[Days Between Admissions]]="",0,IF(Table1[[#This Row],[Days Between Admissions]]&gt;90,1,0)))</f>
        <v/>
      </c>
      <c r="Y270" s="6" t="str">
        <f>IF(Table1[[#This Row],[Date of Hospital Discharge]]="","",SUM(Table1[Discharge]))</f>
        <v/>
      </c>
      <c r="Z270" s="6" t="str">
        <f>IF(Table1[[#This Row],[Date of Hospital Discharge]]="","",SUM(Table1[Readmission]))</f>
        <v/>
      </c>
      <c r="AA270" s="6" t="str">
        <f>IF(Table1[[#This Row],[Date of Hospital Discharge]]="","",VLOOKUP(Table1[[#This Row],[Discharge Month]],$AI$9:$AJ$20,2,FALSE))</f>
        <v/>
      </c>
      <c r="AB270" s="6" t="str">
        <f>IF(Table1[[#This Row],[Date of Hospital Discharge]]="","",IF(Table1[[#This Row],[Readmission Bucket]]="Readmission within 7 days",1,0))</f>
        <v/>
      </c>
      <c r="AC270" s="6" t="str">
        <f>IF(Table1[[#This Row],[Date of Hospital Discharge]]="","",IF(Table1[[#This Row],[Readmission Bucket]]="Readmission within 14 days",1,0))</f>
        <v/>
      </c>
      <c r="AD270" s="6" t="str">
        <f>IF(Table1[[#This Row],[Date of Hospital Discharge]]="","",IF(Table1[[#This Row],[Readmission Bucket]]="Readmission within 30 days",1,0))</f>
        <v/>
      </c>
      <c r="AE270" s="6" t="str">
        <f>IF(Table1[[#This Row],[Date of Hospital Discharge]]="","",IF(Table1[[#This Row],[Readmission Bucket]]="Readmission within 60 days",1,0))</f>
        <v/>
      </c>
      <c r="AF270" s="6" t="str">
        <f>IF(Table1[[#This Row],[Date of Hospital Discharge]]="","",IF(Table1[[#This Row],[Readmission Bucket]]="Readmission within 90 days",1,0))</f>
        <v/>
      </c>
      <c r="AG270" s="6" t="str">
        <f>IF(Table1[[#This Row],[Date of Hospital Discharge]]="","",IF(Table1[[#This Row],[Readmission Bucket]]="Readmission Greater than 90 Days",1,0))</f>
        <v/>
      </c>
    </row>
    <row r="271" spans="1:33" x14ac:dyDescent="0.4">
      <c r="A271" s="8">
        <v>263</v>
      </c>
      <c r="F271" s="12"/>
      <c r="H271" s="10"/>
      <c r="I271" s="12"/>
      <c r="M271" s="11"/>
      <c r="N271" s="6" t="str">
        <f>IF(Table1[[#This Row],[Date of Hospital Discharge]]="","",1)</f>
        <v/>
      </c>
      <c r="O271" s="6" t="str">
        <f>IF(Table1[[#This Row],[Date of Hospital Discharge]]="","",IF(Table1[[#This Row],[Unplanned Readmission Date]]="",0,1))</f>
        <v/>
      </c>
      <c r="P271" s="6" t="str">
        <f>IF(Table1[[#This Row],[Readmission]]=1,Table1[[#This Row],[Unplanned Readmission Date]]-Table1[[#This Row],[Date of Hospital Discharge]],"")</f>
        <v/>
      </c>
      <c r="Q271" s="6" t="str">
        <f>IF(P271="","",VLOOKUP(P271,Validation!$F$4:$G$10,2,TRUE))</f>
        <v/>
      </c>
      <c r="R271" s="6" t="str">
        <f>IF(Table1[[#This Row],[Date of Hospital Discharge]]="","",TEXT(Table1[[#This Row],[Date of Hospital Discharge]],"mmmm"))</f>
        <v/>
      </c>
      <c r="S271" s="6" t="str">
        <f>IF(Table1[[#This Row],[Date of Hospital Discharge]]="","",IF(Table1[[#This Row],[Days Between Admissions]]&lt;=7,1,0))</f>
        <v/>
      </c>
      <c r="T271" s="6" t="str">
        <f>IF(Table1[[#This Row],[Date of Hospital Discharge]]="","",IF(Table1[[#This Row],[Days Between Admissions]]&lt;=14,1,0))</f>
        <v/>
      </c>
      <c r="U271" s="6" t="str">
        <f>IF(Table1[[#This Row],[Date of Hospital Discharge]]="","",IF(Table1[[#This Row],[Days Between Admissions]]&lt;=30,1,0))</f>
        <v/>
      </c>
      <c r="V271" s="6" t="str">
        <f>IF(Table1[[#This Row],[Date of Hospital Discharge]]="","",IF(Table1[[#This Row],[Days Between Admissions]]&lt;=60,1,0))</f>
        <v/>
      </c>
      <c r="W271" s="6" t="str">
        <f>IF(Table1[[#This Row],[Date of Hospital Discharge]]="","",IF(Table1[[#This Row],[Days Between Admissions]]&lt;=90,1,0))</f>
        <v/>
      </c>
      <c r="X271" s="6" t="str">
        <f>IF(Table1[[#This Row],[Date of Hospital Discharge]]="","",IF(Table1[[#This Row],[Days Between Admissions]]="",0,IF(Table1[[#This Row],[Days Between Admissions]]&gt;90,1,0)))</f>
        <v/>
      </c>
      <c r="Y271" s="6" t="str">
        <f>IF(Table1[[#This Row],[Date of Hospital Discharge]]="","",SUM(Table1[Discharge]))</f>
        <v/>
      </c>
      <c r="Z271" s="6" t="str">
        <f>IF(Table1[[#This Row],[Date of Hospital Discharge]]="","",SUM(Table1[Readmission]))</f>
        <v/>
      </c>
      <c r="AA271" s="6" t="str">
        <f>IF(Table1[[#This Row],[Date of Hospital Discharge]]="","",VLOOKUP(Table1[[#This Row],[Discharge Month]],$AI$9:$AJ$20,2,FALSE))</f>
        <v/>
      </c>
      <c r="AB271" s="6" t="str">
        <f>IF(Table1[[#This Row],[Date of Hospital Discharge]]="","",IF(Table1[[#This Row],[Readmission Bucket]]="Readmission within 7 days",1,0))</f>
        <v/>
      </c>
      <c r="AC271" s="6" t="str">
        <f>IF(Table1[[#This Row],[Date of Hospital Discharge]]="","",IF(Table1[[#This Row],[Readmission Bucket]]="Readmission within 14 days",1,0))</f>
        <v/>
      </c>
      <c r="AD271" s="6" t="str">
        <f>IF(Table1[[#This Row],[Date of Hospital Discharge]]="","",IF(Table1[[#This Row],[Readmission Bucket]]="Readmission within 30 days",1,0))</f>
        <v/>
      </c>
      <c r="AE271" s="6" t="str">
        <f>IF(Table1[[#This Row],[Date of Hospital Discharge]]="","",IF(Table1[[#This Row],[Readmission Bucket]]="Readmission within 60 days",1,0))</f>
        <v/>
      </c>
      <c r="AF271" s="6" t="str">
        <f>IF(Table1[[#This Row],[Date of Hospital Discharge]]="","",IF(Table1[[#This Row],[Readmission Bucket]]="Readmission within 90 days",1,0))</f>
        <v/>
      </c>
      <c r="AG271" s="6" t="str">
        <f>IF(Table1[[#This Row],[Date of Hospital Discharge]]="","",IF(Table1[[#This Row],[Readmission Bucket]]="Readmission Greater than 90 Days",1,0))</f>
        <v/>
      </c>
    </row>
    <row r="272" spans="1:33" x14ac:dyDescent="0.4">
      <c r="A272" s="8">
        <v>264</v>
      </c>
      <c r="F272" s="12"/>
      <c r="H272" s="10"/>
      <c r="I272" s="12"/>
      <c r="M272" s="11"/>
      <c r="N272" s="6" t="str">
        <f>IF(Table1[[#This Row],[Date of Hospital Discharge]]="","",1)</f>
        <v/>
      </c>
      <c r="O272" s="6" t="str">
        <f>IF(Table1[[#This Row],[Date of Hospital Discharge]]="","",IF(Table1[[#This Row],[Unplanned Readmission Date]]="",0,1))</f>
        <v/>
      </c>
      <c r="P272" s="6" t="str">
        <f>IF(Table1[[#This Row],[Readmission]]=1,Table1[[#This Row],[Unplanned Readmission Date]]-Table1[[#This Row],[Date of Hospital Discharge]],"")</f>
        <v/>
      </c>
      <c r="Q272" s="6" t="str">
        <f>IF(P272="","",VLOOKUP(P272,Validation!$F$4:$G$10,2,TRUE))</f>
        <v/>
      </c>
      <c r="R272" s="6" t="str">
        <f>IF(Table1[[#This Row],[Date of Hospital Discharge]]="","",TEXT(Table1[[#This Row],[Date of Hospital Discharge]],"mmmm"))</f>
        <v/>
      </c>
      <c r="S272" s="6" t="str">
        <f>IF(Table1[[#This Row],[Date of Hospital Discharge]]="","",IF(Table1[[#This Row],[Days Between Admissions]]&lt;=7,1,0))</f>
        <v/>
      </c>
      <c r="T272" s="6" t="str">
        <f>IF(Table1[[#This Row],[Date of Hospital Discharge]]="","",IF(Table1[[#This Row],[Days Between Admissions]]&lt;=14,1,0))</f>
        <v/>
      </c>
      <c r="U272" s="6" t="str">
        <f>IF(Table1[[#This Row],[Date of Hospital Discharge]]="","",IF(Table1[[#This Row],[Days Between Admissions]]&lt;=30,1,0))</f>
        <v/>
      </c>
      <c r="V272" s="6" t="str">
        <f>IF(Table1[[#This Row],[Date of Hospital Discharge]]="","",IF(Table1[[#This Row],[Days Between Admissions]]&lt;=60,1,0))</f>
        <v/>
      </c>
      <c r="W272" s="6" t="str">
        <f>IF(Table1[[#This Row],[Date of Hospital Discharge]]="","",IF(Table1[[#This Row],[Days Between Admissions]]&lt;=90,1,0))</f>
        <v/>
      </c>
      <c r="X272" s="6" t="str">
        <f>IF(Table1[[#This Row],[Date of Hospital Discharge]]="","",IF(Table1[[#This Row],[Days Between Admissions]]="",0,IF(Table1[[#This Row],[Days Between Admissions]]&gt;90,1,0)))</f>
        <v/>
      </c>
      <c r="Y272" s="6" t="str">
        <f>IF(Table1[[#This Row],[Date of Hospital Discharge]]="","",SUM(Table1[Discharge]))</f>
        <v/>
      </c>
      <c r="Z272" s="6" t="str">
        <f>IF(Table1[[#This Row],[Date of Hospital Discharge]]="","",SUM(Table1[Readmission]))</f>
        <v/>
      </c>
      <c r="AA272" s="6" t="str">
        <f>IF(Table1[[#This Row],[Date of Hospital Discharge]]="","",VLOOKUP(Table1[[#This Row],[Discharge Month]],$AI$9:$AJ$20,2,FALSE))</f>
        <v/>
      </c>
      <c r="AB272" s="6" t="str">
        <f>IF(Table1[[#This Row],[Date of Hospital Discharge]]="","",IF(Table1[[#This Row],[Readmission Bucket]]="Readmission within 7 days",1,0))</f>
        <v/>
      </c>
      <c r="AC272" s="6" t="str">
        <f>IF(Table1[[#This Row],[Date of Hospital Discharge]]="","",IF(Table1[[#This Row],[Readmission Bucket]]="Readmission within 14 days",1,0))</f>
        <v/>
      </c>
      <c r="AD272" s="6" t="str">
        <f>IF(Table1[[#This Row],[Date of Hospital Discharge]]="","",IF(Table1[[#This Row],[Readmission Bucket]]="Readmission within 30 days",1,0))</f>
        <v/>
      </c>
      <c r="AE272" s="6" t="str">
        <f>IF(Table1[[#This Row],[Date of Hospital Discharge]]="","",IF(Table1[[#This Row],[Readmission Bucket]]="Readmission within 60 days",1,0))</f>
        <v/>
      </c>
      <c r="AF272" s="6" t="str">
        <f>IF(Table1[[#This Row],[Date of Hospital Discharge]]="","",IF(Table1[[#This Row],[Readmission Bucket]]="Readmission within 90 days",1,0))</f>
        <v/>
      </c>
      <c r="AG272" s="6" t="str">
        <f>IF(Table1[[#This Row],[Date of Hospital Discharge]]="","",IF(Table1[[#This Row],[Readmission Bucket]]="Readmission Greater than 90 Days",1,0))</f>
        <v/>
      </c>
    </row>
    <row r="273" spans="1:33" x14ac:dyDescent="0.4">
      <c r="A273" s="8">
        <v>265</v>
      </c>
      <c r="F273" s="12"/>
      <c r="H273" s="10"/>
      <c r="I273" s="12"/>
      <c r="M273" s="11"/>
      <c r="N273" s="6" t="str">
        <f>IF(Table1[[#This Row],[Date of Hospital Discharge]]="","",1)</f>
        <v/>
      </c>
      <c r="O273" s="6" t="str">
        <f>IF(Table1[[#This Row],[Date of Hospital Discharge]]="","",IF(Table1[[#This Row],[Unplanned Readmission Date]]="",0,1))</f>
        <v/>
      </c>
      <c r="P273" s="6" t="str">
        <f>IF(Table1[[#This Row],[Readmission]]=1,Table1[[#This Row],[Unplanned Readmission Date]]-Table1[[#This Row],[Date of Hospital Discharge]],"")</f>
        <v/>
      </c>
      <c r="Q273" s="6" t="str">
        <f>IF(P273="","",VLOOKUP(P273,Validation!$F$4:$G$10,2,TRUE))</f>
        <v/>
      </c>
      <c r="R273" s="6" t="str">
        <f>IF(Table1[[#This Row],[Date of Hospital Discharge]]="","",TEXT(Table1[[#This Row],[Date of Hospital Discharge]],"mmmm"))</f>
        <v/>
      </c>
      <c r="S273" s="6" t="str">
        <f>IF(Table1[[#This Row],[Date of Hospital Discharge]]="","",IF(Table1[[#This Row],[Days Between Admissions]]&lt;=7,1,0))</f>
        <v/>
      </c>
      <c r="T273" s="6" t="str">
        <f>IF(Table1[[#This Row],[Date of Hospital Discharge]]="","",IF(Table1[[#This Row],[Days Between Admissions]]&lt;=14,1,0))</f>
        <v/>
      </c>
      <c r="U273" s="6" t="str">
        <f>IF(Table1[[#This Row],[Date of Hospital Discharge]]="","",IF(Table1[[#This Row],[Days Between Admissions]]&lt;=30,1,0))</f>
        <v/>
      </c>
      <c r="V273" s="6" t="str">
        <f>IF(Table1[[#This Row],[Date of Hospital Discharge]]="","",IF(Table1[[#This Row],[Days Between Admissions]]&lt;=60,1,0))</f>
        <v/>
      </c>
      <c r="W273" s="6" t="str">
        <f>IF(Table1[[#This Row],[Date of Hospital Discharge]]="","",IF(Table1[[#This Row],[Days Between Admissions]]&lt;=90,1,0))</f>
        <v/>
      </c>
      <c r="X273" s="6" t="str">
        <f>IF(Table1[[#This Row],[Date of Hospital Discharge]]="","",IF(Table1[[#This Row],[Days Between Admissions]]="",0,IF(Table1[[#This Row],[Days Between Admissions]]&gt;90,1,0)))</f>
        <v/>
      </c>
      <c r="Y273" s="6" t="str">
        <f>IF(Table1[[#This Row],[Date of Hospital Discharge]]="","",SUM(Table1[Discharge]))</f>
        <v/>
      </c>
      <c r="Z273" s="6" t="str">
        <f>IF(Table1[[#This Row],[Date of Hospital Discharge]]="","",SUM(Table1[Readmission]))</f>
        <v/>
      </c>
      <c r="AA273" s="6" t="str">
        <f>IF(Table1[[#This Row],[Date of Hospital Discharge]]="","",VLOOKUP(Table1[[#This Row],[Discharge Month]],$AI$9:$AJ$20,2,FALSE))</f>
        <v/>
      </c>
      <c r="AB273" s="6" t="str">
        <f>IF(Table1[[#This Row],[Date of Hospital Discharge]]="","",IF(Table1[[#This Row],[Readmission Bucket]]="Readmission within 7 days",1,0))</f>
        <v/>
      </c>
      <c r="AC273" s="6" t="str">
        <f>IF(Table1[[#This Row],[Date of Hospital Discharge]]="","",IF(Table1[[#This Row],[Readmission Bucket]]="Readmission within 14 days",1,0))</f>
        <v/>
      </c>
      <c r="AD273" s="6" t="str">
        <f>IF(Table1[[#This Row],[Date of Hospital Discharge]]="","",IF(Table1[[#This Row],[Readmission Bucket]]="Readmission within 30 days",1,0))</f>
        <v/>
      </c>
      <c r="AE273" s="6" t="str">
        <f>IF(Table1[[#This Row],[Date of Hospital Discharge]]="","",IF(Table1[[#This Row],[Readmission Bucket]]="Readmission within 60 days",1,0))</f>
        <v/>
      </c>
      <c r="AF273" s="6" t="str">
        <f>IF(Table1[[#This Row],[Date of Hospital Discharge]]="","",IF(Table1[[#This Row],[Readmission Bucket]]="Readmission within 90 days",1,0))</f>
        <v/>
      </c>
      <c r="AG273" s="6" t="str">
        <f>IF(Table1[[#This Row],[Date of Hospital Discharge]]="","",IF(Table1[[#This Row],[Readmission Bucket]]="Readmission Greater than 90 Days",1,0))</f>
        <v/>
      </c>
    </row>
    <row r="274" spans="1:33" x14ac:dyDescent="0.4">
      <c r="A274" s="8">
        <v>266</v>
      </c>
      <c r="F274" s="12"/>
      <c r="H274" s="10"/>
      <c r="I274" s="12"/>
      <c r="M274" s="11"/>
      <c r="N274" s="6" t="str">
        <f>IF(Table1[[#This Row],[Date of Hospital Discharge]]="","",1)</f>
        <v/>
      </c>
      <c r="O274" s="6" t="str">
        <f>IF(Table1[[#This Row],[Date of Hospital Discharge]]="","",IF(Table1[[#This Row],[Unplanned Readmission Date]]="",0,1))</f>
        <v/>
      </c>
      <c r="P274" s="6" t="str">
        <f>IF(Table1[[#This Row],[Readmission]]=1,Table1[[#This Row],[Unplanned Readmission Date]]-Table1[[#This Row],[Date of Hospital Discharge]],"")</f>
        <v/>
      </c>
      <c r="Q274" s="6" t="str">
        <f>IF(P274="","",VLOOKUP(P274,Validation!$F$4:$G$10,2,TRUE))</f>
        <v/>
      </c>
      <c r="R274" s="6" t="str">
        <f>IF(Table1[[#This Row],[Date of Hospital Discharge]]="","",TEXT(Table1[[#This Row],[Date of Hospital Discharge]],"mmmm"))</f>
        <v/>
      </c>
      <c r="S274" s="6" t="str">
        <f>IF(Table1[[#This Row],[Date of Hospital Discharge]]="","",IF(Table1[[#This Row],[Days Between Admissions]]&lt;=7,1,0))</f>
        <v/>
      </c>
      <c r="T274" s="6" t="str">
        <f>IF(Table1[[#This Row],[Date of Hospital Discharge]]="","",IF(Table1[[#This Row],[Days Between Admissions]]&lt;=14,1,0))</f>
        <v/>
      </c>
      <c r="U274" s="6" t="str">
        <f>IF(Table1[[#This Row],[Date of Hospital Discharge]]="","",IF(Table1[[#This Row],[Days Between Admissions]]&lt;=30,1,0))</f>
        <v/>
      </c>
      <c r="V274" s="6" t="str">
        <f>IF(Table1[[#This Row],[Date of Hospital Discharge]]="","",IF(Table1[[#This Row],[Days Between Admissions]]&lt;=60,1,0))</f>
        <v/>
      </c>
      <c r="W274" s="6" t="str">
        <f>IF(Table1[[#This Row],[Date of Hospital Discharge]]="","",IF(Table1[[#This Row],[Days Between Admissions]]&lt;=90,1,0))</f>
        <v/>
      </c>
      <c r="X274" s="6" t="str">
        <f>IF(Table1[[#This Row],[Date of Hospital Discharge]]="","",IF(Table1[[#This Row],[Days Between Admissions]]="",0,IF(Table1[[#This Row],[Days Between Admissions]]&gt;90,1,0)))</f>
        <v/>
      </c>
      <c r="Y274" s="6" t="str">
        <f>IF(Table1[[#This Row],[Date of Hospital Discharge]]="","",SUM(Table1[Discharge]))</f>
        <v/>
      </c>
      <c r="Z274" s="6" t="str">
        <f>IF(Table1[[#This Row],[Date of Hospital Discharge]]="","",SUM(Table1[Readmission]))</f>
        <v/>
      </c>
      <c r="AA274" s="6" t="str">
        <f>IF(Table1[[#This Row],[Date of Hospital Discharge]]="","",VLOOKUP(Table1[[#This Row],[Discharge Month]],$AI$9:$AJ$20,2,FALSE))</f>
        <v/>
      </c>
      <c r="AB274" s="6" t="str">
        <f>IF(Table1[[#This Row],[Date of Hospital Discharge]]="","",IF(Table1[[#This Row],[Readmission Bucket]]="Readmission within 7 days",1,0))</f>
        <v/>
      </c>
      <c r="AC274" s="6" t="str">
        <f>IF(Table1[[#This Row],[Date of Hospital Discharge]]="","",IF(Table1[[#This Row],[Readmission Bucket]]="Readmission within 14 days",1,0))</f>
        <v/>
      </c>
      <c r="AD274" s="6" t="str">
        <f>IF(Table1[[#This Row],[Date of Hospital Discharge]]="","",IF(Table1[[#This Row],[Readmission Bucket]]="Readmission within 30 days",1,0))</f>
        <v/>
      </c>
      <c r="AE274" s="6" t="str">
        <f>IF(Table1[[#This Row],[Date of Hospital Discharge]]="","",IF(Table1[[#This Row],[Readmission Bucket]]="Readmission within 60 days",1,0))</f>
        <v/>
      </c>
      <c r="AF274" s="6" t="str">
        <f>IF(Table1[[#This Row],[Date of Hospital Discharge]]="","",IF(Table1[[#This Row],[Readmission Bucket]]="Readmission within 90 days",1,0))</f>
        <v/>
      </c>
      <c r="AG274" s="6" t="str">
        <f>IF(Table1[[#This Row],[Date of Hospital Discharge]]="","",IF(Table1[[#This Row],[Readmission Bucket]]="Readmission Greater than 90 Days",1,0))</f>
        <v/>
      </c>
    </row>
    <row r="275" spans="1:33" x14ac:dyDescent="0.4">
      <c r="A275" s="8">
        <v>267</v>
      </c>
      <c r="F275" s="12"/>
      <c r="H275" s="10"/>
      <c r="I275" s="12"/>
      <c r="M275" s="11"/>
      <c r="N275" s="6" t="str">
        <f>IF(Table1[[#This Row],[Date of Hospital Discharge]]="","",1)</f>
        <v/>
      </c>
      <c r="O275" s="6" t="str">
        <f>IF(Table1[[#This Row],[Date of Hospital Discharge]]="","",IF(Table1[[#This Row],[Unplanned Readmission Date]]="",0,1))</f>
        <v/>
      </c>
      <c r="P275" s="6" t="str">
        <f>IF(Table1[[#This Row],[Readmission]]=1,Table1[[#This Row],[Unplanned Readmission Date]]-Table1[[#This Row],[Date of Hospital Discharge]],"")</f>
        <v/>
      </c>
      <c r="Q275" s="6" t="str">
        <f>IF(P275="","",VLOOKUP(P275,Validation!$F$4:$G$10,2,TRUE))</f>
        <v/>
      </c>
      <c r="R275" s="6" t="str">
        <f>IF(Table1[[#This Row],[Date of Hospital Discharge]]="","",TEXT(Table1[[#This Row],[Date of Hospital Discharge]],"mmmm"))</f>
        <v/>
      </c>
      <c r="S275" s="6" t="str">
        <f>IF(Table1[[#This Row],[Date of Hospital Discharge]]="","",IF(Table1[[#This Row],[Days Between Admissions]]&lt;=7,1,0))</f>
        <v/>
      </c>
      <c r="T275" s="6" t="str">
        <f>IF(Table1[[#This Row],[Date of Hospital Discharge]]="","",IF(Table1[[#This Row],[Days Between Admissions]]&lt;=14,1,0))</f>
        <v/>
      </c>
      <c r="U275" s="6" t="str">
        <f>IF(Table1[[#This Row],[Date of Hospital Discharge]]="","",IF(Table1[[#This Row],[Days Between Admissions]]&lt;=30,1,0))</f>
        <v/>
      </c>
      <c r="V275" s="6" t="str">
        <f>IF(Table1[[#This Row],[Date of Hospital Discharge]]="","",IF(Table1[[#This Row],[Days Between Admissions]]&lt;=60,1,0))</f>
        <v/>
      </c>
      <c r="W275" s="6" t="str">
        <f>IF(Table1[[#This Row],[Date of Hospital Discharge]]="","",IF(Table1[[#This Row],[Days Between Admissions]]&lt;=90,1,0))</f>
        <v/>
      </c>
      <c r="X275" s="6" t="str">
        <f>IF(Table1[[#This Row],[Date of Hospital Discharge]]="","",IF(Table1[[#This Row],[Days Between Admissions]]="",0,IF(Table1[[#This Row],[Days Between Admissions]]&gt;90,1,0)))</f>
        <v/>
      </c>
      <c r="Y275" s="6" t="str">
        <f>IF(Table1[[#This Row],[Date of Hospital Discharge]]="","",SUM(Table1[Discharge]))</f>
        <v/>
      </c>
      <c r="Z275" s="6" t="str">
        <f>IF(Table1[[#This Row],[Date of Hospital Discharge]]="","",SUM(Table1[Readmission]))</f>
        <v/>
      </c>
      <c r="AA275" s="6" t="str">
        <f>IF(Table1[[#This Row],[Date of Hospital Discharge]]="","",VLOOKUP(Table1[[#This Row],[Discharge Month]],$AI$9:$AJ$20,2,FALSE))</f>
        <v/>
      </c>
      <c r="AB275" s="6" t="str">
        <f>IF(Table1[[#This Row],[Date of Hospital Discharge]]="","",IF(Table1[[#This Row],[Readmission Bucket]]="Readmission within 7 days",1,0))</f>
        <v/>
      </c>
      <c r="AC275" s="6" t="str">
        <f>IF(Table1[[#This Row],[Date of Hospital Discharge]]="","",IF(Table1[[#This Row],[Readmission Bucket]]="Readmission within 14 days",1,0))</f>
        <v/>
      </c>
      <c r="AD275" s="6" t="str">
        <f>IF(Table1[[#This Row],[Date of Hospital Discharge]]="","",IF(Table1[[#This Row],[Readmission Bucket]]="Readmission within 30 days",1,0))</f>
        <v/>
      </c>
      <c r="AE275" s="6" t="str">
        <f>IF(Table1[[#This Row],[Date of Hospital Discharge]]="","",IF(Table1[[#This Row],[Readmission Bucket]]="Readmission within 60 days",1,0))</f>
        <v/>
      </c>
      <c r="AF275" s="6" t="str">
        <f>IF(Table1[[#This Row],[Date of Hospital Discharge]]="","",IF(Table1[[#This Row],[Readmission Bucket]]="Readmission within 90 days",1,0))</f>
        <v/>
      </c>
      <c r="AG275" s="6" t="str">
        <f>IF(Table1[[#This Row],[Date of Hospital Discharge]]="","",IF(Table1[[#This Row],[Readmission Bucket]]="Readmission Greater than 90 Days",1,0))</f>
        <v/>
      </c>
    </row>
    <row r="276" spans="1:33" x14ac:dyDescent="0.4">
      <c r="A276" s="8">
        <v>268</v>
      </c>
      <c r="F276" s="12"/>
      <c r="H276" s="10"/>
      <c r="I276" s="12"/>
      <c r="M276" s="11"/>
      <c r="N276" s="6" t="str">
        <f>IF(Table1[[#This Row],[Date of Hospital Discharge]]="","",1)</f>
        <v/>
      </c>
      <c r="O276" s="6" t="str">
        <f>IF(Table1[[#This Row],[Date of Hospital Discharge]]="","",IF(Table1[[#This Row],[Unplanned Readmission Date]]="",0,1))</f>
        <v/>
      </c>
      <c r="P276" s="6" t="str">
        <f>IF(Table1[[#This Row],[Readmission]]=1,Table1[[#This Row],[Unplanned Readmission Date]]-Table1[[#This Row],[Date of Hospital Discharge]],"")</f>
        <v/>
      </c>
      <c r="Q276" s="6" t="str">
        <f>IF(P276="","",VLOOKUP(P276,Validation!$F$4:$G$10,2,TRUE))</f>
        <v/>
      </c>
      <c r="R276" s="6" t="str">
        <f>IF(Table1[[#This Row],[Date of Hospital Discharge]]="","",TEXT(Table1[[#This Row],[Date of Hospital Discharge]],"mmmm"))</f>
        <v/>
      </c>
      <c r="S276" s="6" t="str">
        <f>IF(Table1[[#This Row],[Date of Hospital Discharge]]="","",IF(Table1[[#This Row],[Days Between Admissions]]&lt;=7,1,0))</f>
        <v/>
      </c>
      <c r="T276" s="6" t="str">
        <f>IF(Table1[[#This Row],[Date of Hospital Discharge]]="","",IF(Table1[[#This Row],[Days Between Admissions]]&lt;=14,1,0))</f>
        <v/>
      </c>
      <c r="U276" s="6" t="str">
        <f>IF(Table1[[#This Row],[Date of Hospital Discharge]]="","",IF(Table1[[#This Row],[Days Between Admissions]]&lt;=30,1,0))</f>
        <v/>
      </c>
      <c r="V276" s="6" t="str">
        <f>IF(Table1[[#This Row],[Date of Hospital Discharge]]="","",IF(Table1[[#This Row],[Days Between Admissions]]&lt;=60,1,0))</f>
        <v/>
      </c>
      <c r="W276" s="6" t="str">
        <f>IF(Table1[[#This Row],[Date of Hospital Discharge]]="","",IF(Table1[[#This Row],[Days Between Admissions]]&lt;=90,1,0))</f>
        <v/>
      </c>
      <c r="X276" s="6" t="str">
        <f>IF(Table1[[#This Row],[Date of Hospital Discharge]]="","",IF(Table1[[#This Row],[Days Between Admissions]]="",0,IF(Table1[[#This Row],[Days Between Admissions]]&gt;90,1,0)))</f>
        <v/>
      </c>
      <c r="Y276" s="6" t="str">
        <f>IF(Table1[[#This Row],[Date of Hospital Discharge]]="","",SUM(Table1[Discharge]))</f>
        <v/>
      </c>
      <c r="Z276" s="6" t="str">
        <f>IF(Table1[[#This Row],[Date of Hospital Discharge]]="","",SUM(Table1[Readmission]))</f>
        <v/>
      </c>
      <c r="AA276" s="6" t="str">
        <f>IF(Table1[[#This Row],[Date of Hospital Discharge]]="","",VLOOKUP(Table1[[#This Row],[Discharge Month]],$AI$9:$AJ$20,2,FALSE))</f>
        <v/>
      </c>
      <c r="AB276" s="6" t="str">
        <f>IF(Table1[[#This Row],[Date of Hospital Discharge]]="","",IF(Table1[[#This Row],[Readmission Bucket]]="Readmission within 7 days",1,0))</f>
        <v/>
      </c>
      <c r="AC276" s="6" t="str">
        <f>IF(Table1[[#This Row],[Date of Hospital Discharge]]="","",IF(Table1[[#This Row],[Readmission Bucket]]="Readmission within 14 days",1,0))</f>
        <v/>
      </c>
      <c r="AD276" s="6" t="str">
        <f>IF(Table1[[#This Row],[Date of Hospital Discharge]]="","",IF(Table1[[#This Row],[Readmission Bucket]]="Readmission within 30 days",1,0))</f>
        <v/>
      </c>
      <c r="AE276" s="6" t="str">
        <f>IF(Table1[[#This Row],[Date of Hospital Discharge]]="","",IF(Table1[[#This Row],[Readmission Bucket]]="Readmission within 60 days",1,0))</f>
        <v/>
      </c>
      <c r="AF276" s="6" t="str">
        <f>IF(Table1[[#This Row],[Date of Hospital Discharge]]="","",IF(Table1[[#This Row],[Readmission Bucket]]="Readmission within 90 days",1,0))</f>
        <v/>
      </c>
      <c r="AG276" s="6" t="str">
        <f>IF(Table1[[#This Row],[Date of Hospital Discharge]]="","",IF(Table1[[#This Row],[Readmission Bucket]]="Readmission Greater than 90 Days",1,0))</f>
        <v/>
      </c>
    </row>
    <row r="277" spans="1:33" x14ac:dyDescent="0.4">
      <c r="A277" s="8">
        <v>269</v>
      </c>
      <c r="F277" s="12"/>
      <c r="H277" s="10"/>
      <c r="I277" s="12"/>
      <c r="M277" s="11"/>
      <c r="N277" s="6" t="str">
        <f>IF(Table1[[#This Row],[Date of Hospital Discharge]]="","",1)</f>
        <v/>
      </c>
      <c r="O277" s="6" t="str">
        <f>IF(Table1[[#This Row],[Date of Hospital Discharge]]="","",IF(Table1[[#This Row],[Unplanned Readmission Date]]="",0,1))</f>
        <v/>
      </c>
      <c r="P277" s="6" t="str">
        <f>IF(Table1[[#This Row],[Readmission]]=1,Table1[[#This Row],[Unplanned Readmission Date]]-Table1[[#This Row],[Date of Hospital Discharge]],"")</f>
        <v/>
      </c>
      <c r="Q277" s="6" t="str">
        <f>IF(P277="","",VLOOKUP(P277,Validation!$F$4:$G$10,2,TRUE))</f>
        <v/>
      </c>
      <c r="R277" s="6" t="str">
        <f>IF(Table1[[#This Row],[Date of Hospital Discharge]]="","",TEXT(Table1[[#This Row],[Date of Hospital Discharge]],"mmmm"))</f>
        <v/>
      </c>
      <c r="S277" s="6" t="str">
        <f>IF(Table1[[#This Row],[Date of Hospital Discharge]]="","",IF(Table1[[#This Row],[Days Between Admissions]]&lt;=7,1,0))</f>
        <v/>
      </c>
      <c r="T277" s="6" t="str">
        <f>IF(Table1[[#This Row],[Date of Hospital Discharge]]="","",IF(Table1[[#This Row],[Days Between Admissions]]&lt;=14,1,0))</f>
        <v/>
      </c>
      <c r="U277" s="6" t="str">
        <f>IF(Table1[[#This Row],[Date of Hospital Discharge]]="","",IF(Table1[[#This Row],[Days Between Admissions]]&lt;=30,1,0))</f>
        <v/>
      </c>
      <c r="V277" s="6" t="str">
        <f>IF(Table1[[#This Row],[Date of Hospital Discharge]]="","",IF(Table1[[#This Row],[Days Between Admissions]]&lt;=60,1,0))</f>
        <v/>
      </c>
      <c r="W277" s="6" t="str">
        <f>IF(Table1[[#This Row],[Date of Hospital Discharge]]="","",IF(Table1[[#This Row],[Days Between Admissions]]&lt;=90,1,0))</f>
        <v/>
      </c>
      <c r="X277" s="6" t="str">
        <f>IF(Table1[[#This Row],[Date of Hospital Discharge]]="","",IF(Table1[[#This Row],[Days Between Admissions]]="",0,IF(Table1[[#This Row],[Days Between Admissions]]&gt;90,1,0)))</f>
        <v/>
      </c>
      <c r="Y277" s="6" t="str">
        <f>IF(Table1[[#This Row],[Date of Hospital Discharge]]="","",SUM(Table1[Discharge]))</f>
        <v/>
      </c>
      <c r="Z277" s="6" t="str">
        <f>IF(Table1[[#This Row],[Date of Hospital Discharge]]="","",SUM(Table1[Readmission]))</f>
        <v/>
      </c>
      <c r="AA277" s="6" t="str">
        <f>IF(Table1[[#This Row],[Date of Hospital Discharge]]="","",VLOOKUP(Table1[[#This Row],[Discharge Month]],$AI$9:$AJ$20,2,FALSE))</f>
        <v/>
      </c>
      <c r="AB277" s="6" t="str">
        <f>IF(Table1[[#This Row],[Date of Hospital Discharge]]="","",IF(Table1[[#This Row],[Readmission Bucket]]="Readmission within 7 days",1,0))</f>
        <v/>
      </c>
      <c r="AC277" s="6" t="str">
        <f>IF(Table1[[#This Row],[Date of Hospital Discharge]]="","",IF(Table1[[#This Row],[Readmission Bucket]]="Readmission within 14 days",1,0))</f>
        <v/>
      </c>
      <c r="AD277" s="6" t="str">
        <f>IF(Table1[[#This Row],[Date of Hospital Discharge]]="","",IF(Table1[[#This Row],[Readmission Bucket]]="Readmission within 30 days",1,0))</f>
        <v/>
      </c>
      <c r="AE277" s="6" t="str">
        <f>IF(Table1[[#This Row],[Date of Hospital Discharge]]="","",IF(Table1[[#This Row],[Readmission Bucket]]="Readmission within 60 days",1,0))</f>
        <v/>
      </c>
      <c r="AF277" s="6" t="str">
        <f>IF(Table1[[#This Row],[Date of Hospital Discharge]]="","",IF(Table1[[#This Row],[Readmission Bucket]]="Readmission within 90 days",1,0))</f>
        <v/>
      </c>
      <c r="AG277" s="6" t="str">
        <f>IF(Table1[[#This Row],[Date of Hospital Discharge]]="","",IF(Table1[[#This Row],[Readmission Bucket]]="Readmission Greater than 90 Days",1,0))</f>
        <v/>
      </c>
    </row>
    <row r="278" spans="1:33" x14ac:dyDescent="0.4">
      <c r="A278" s="8">
        <v>270</v>
      </c>
      <c r="F278" s="12"/>
      <c r="H278" s="10"/>
      <c r="I278" s="12"/>
      <c r="M278" s="11"/>
      <c r="N278" s="6" t="str">
        <f>IF(Table1[[#This Row],[Date of Hospital Discharge]]="","",1)</f>
        <v/>
      </c>
      <c r="O278" s="6" t="str">
        <f>IF(Table1[[#This Row],[Date of Hospital Discharge]]="","",IF(Table1[[#This Row],[Unplanned Readmission Date]]="",0,1))</f>
        <v/>
      </c>
      <c r="P278" s="6" t="str">
        <f>IF(Table1[[#This Row],[Readmission]]=1,Table1[[#This Row],[Unplanned Readmission Date]]-Table1[[#This Row],[Date of Hospital Discharge]],"")</f>
        <v/>
      </c>
      <c r="Q278" s="6" t="str">
        <f>IF(P278="","",VLOOKUP(P278,Validation!$F$4:$G$10,2,TRUE))</f>
        <v/>
      </c>
      <c r="R278" s="6" t="str">
        <f>IF(Table1[[#This Row],[Date of Hospital Discharge]]="","",TEXT(Table1[[#This Row],[Date of Hospital Discharge]],"mmmm"))</f>
        <v/>
      </c>
      <c r="S278" s="6" t="str">
        <f>IF(Table1[[#This Row],[Date of Hospital Discharge]]="","",IF(Table1[[#This Row],[Days Between Admissions]]&lt;=7,1,0))</f>
        <v/>
      </c>
      <c r="T278" s="6" t="str">
        <f>IF(Table1[[#This Row],[Date of Hospital Discharge]]="","",IF(Table1[[#This Row],[Days Between Admissions]]&lt;=14,1,0))</f>
        <v/>
      </c>
      <c r="U278" s="6" t="str">
        <f>IF(Table1[[#This Row],[Date of Hospital Discharge]]="","",IF(Table1[[#This Row],[Days Between Admissions]]&lt;=30,1,0))</f>
        <v/>
      </c>
      <c r="V278" s="6" t="str">
        <f>IF(Table1[[#This Row],[Date of Hospital Discharge]]="","",IF(Table1[[#This Row],[Days Between Admissions]]&lt;=60,1,0))</f>
        <v/>
      </c>
      <c r="W278" s="6" t="str">
        <f>IF(Table1[[#This Row],[Date of Hospital Discharge]]="","",IF(Table1[[#This Row],[Days Between Admissions]]&lt;=90,1,0))</f>
        <v/>
      </c>
      <c r="X278" s="6" t="str">
        <f>IF(Table1[[#This Row],[Date of Hospital Discharge]]="","",IF(Table1[[#This Row],[Days Between Admissions]]="",0,IF(Table1[[#This Row],[Days Between Admissions]]&gt;90,1,0)))</f>
        <v/>
      </c>
      <c r="Y278" s="6" t="str">
        <f>IF(Table1[[#This Row],[Date of Hospital Discharge]]="","",SUM(Table1[Discharge]))</f>
        <v/>
      </c>
      <c r="Z278" s="6" t="str">
        <f>IF(Table1[[#This Row],[Date of Hospital Discharge]]="","",SUM(Table1[Readmission]))</f>
        <v/>
      </c>
      <c r="AA278" s="6" t="str">
        <f>IF(Table1[[#This Row],[Date of Hospital Discharge]]="","",VLOOKUP(Table1[[#This Row],[Discharge Month]],$AI$9:$AJ$20,2,FALSE))</f>
        <v/>
      </c>
      <c r="AB278" s="6" t="str">
        <f>IF(Table1[[#This Row],[Date of Hospital Discharge]]="","",IF(Table1[[#This Row],[Readmission Bucket]]="Readmission within 7 days",1,0))</f>
        <v/>
      </c>
      <c r="AC278" s="6" t="str">
        <f>IF(Table1[[#This Row],[Date of Hospital Discharge]]="","",IF(Table1[[#This Row],[Readmission Bucket]]="Readmission within 14 days",1,0))</f>
        <v/>
      </c>
      <c r="AD278" s="6" t="str">
        <f>IF(Table1[[#This Row],[Date of Hospital Discharge]]="","",IF(Table1[[#This Row],[Readmission Bucket]]="Readmission within 30 days",1,0))</f>
        <v/>
      </c>
      <c r="AE278" s="6" t="str">
        <f>IF(Table1[[#This Row],[Date of Hospital Discharge]]="","",IF(Table1[[#This Row],[Readmission Bucket]]="Readmission within 60 days",1,0))</f>
        <v/>
      </c>
      <c r="AF278" s="6" t="str">
        <f>IF(Table1[[#This Row],[Date of Hospital Discharge]]="","",IF(Table1[[#This Row],[Readmission Bucket]]="Readmission within 90 days",1,0))</f>
        <v/>
      </c>
      <c r="AG278" s="6" t="str">
        <f>IF(Table1[[#This Row],[Date of Hospital Discharge]]="","",IF(Table1[[#This Row],[Readmission Bucket]]="Readmission Greater than 90 Days",1,0))</f>
        <v/>
      </c>
    </row>
    <row r="279" spans="1:33" x14ac:dyDescent="0.4">
      <c r="A279" s="8">
        <v>271</v>
      </c>
      <c r="F279" s="12"/>
      <c r="H279" s="10"/>
      <c r="I279" s="12"/>
      <c r="M279" s="11"/>
      <c r="N279" s="6" t="str">
        <f>IF(Table1[[#This Row],[Date of Hospital Discharge]]="","",1)</f>
        <v/>
      </c>
      <c r="O279" s="6" t="str">
        <f>IF(Table1[[#This Row],[Date of Hospital Discharge]]="","",IF(Table1[[#This Row],[Unplanned Readmission Date]]="",0,1))</f>
        <v/>
      </c>
      <c r="P279" s="6" t="str">
        <f>IF(Table1[[#This Row],[Readmission]]=1,Table1[[#This Row],[Unplanned Readmission Date]]-Table1[[#This Row],[Date of Hospital Discharge]],"")</f>
        <v/>
      </c>
      <c r="Q279" s="6" t="str">
        <f>IF(P279="","",VLOOKUP(P279,Validation!$F$4:$G$10,2,TRUE))</f>
        <v/>
      </c>
      <c r="R279" s="6" t="str">
        <f>IF(Table1[[#This Row],[Date of Hospital Discharge]]="","",TEXT(Table1[[#This Row],[Date of Hospital Discharge]],"mmmm"))</f>
        <v/>
      </c>
      <c r="S279" s="6" t="str">
        <f>IF(Table1[[#This Row],[Date of Hospital Discharge]]="","",IF(Table1[[#This Row],[Days Between Admissions]]&lt;=7,1,0))</f>
        <v/>
      </c>
      <c r="T279" s="6" t="str">
        <f>IF(Table1[[#This Row],[Date of Hospital Discharge]]="","",IF(Table1[[#This Row],[Days Between Admissions]]&lt;=14,1,0))</f>
        <v/>
      </c>
      <c r="U279" s="6" t="str">
        <f>IF(Table1[[#This Row],[Date of Hospital Discharge]]="","",IF(Table1[[#This Row],[Days Between Admissions]]&lt;=30,1,0))</f>
        <v/>
      </c>
      <c r="V279" s="6" t="str">
        <f>IF(Table1[[#This Row],[Date of Hospital Discharge]]="","",IF(Table1[[#This Row],[Days Between Admissions]]&lt;=60,1,0))</f>
        <v/>
      </c>
      <c r="W279" s="6" t="str">
        <f>IF(Table1[[#This Row],[Date of Hospital Discharge]]="","",IF(Table1[[#This Row],[Days Between Admissions]]&lt;=90,1,0))</f>
        <v/>
      </c>
      <c r="X279" s="6" t="str">
        <f>IF(Table1[[#This Row],[Date of Hospital Discharge]]="","",IF(Table1[[#This Row],[Days Between Admissions]]="",0,IF(Table1[[#This Row],[Days Between Admissions]]&gt;90,1,0)))</f>
        <v/>
      </c>
      <c r="Y279" s="6" t="str">
        <f>IF(Table1[[#This Row],[Date of Hospital Discharge]]="","",SUM(Table1[Discharge]))</f>
        <v/>
      </c>
      <c r="Z279" s="6" t="str">
        <f>IF(Table1[[#This Row],[Date of Hospital Discharge]]="","",SUM(Table1[Readmission]))</f>
        <v/>
      </c>
      <c r="AA279" s="6" t="str">
        <f>IF(Table1[[#This Row],[Date of Hospital Discharge]]="","",VLOOKUP(Table1[[#This Row],[Discharge Month]],$AI$9:$AJ$20,2,FALSE))</f>
        <v/>
      </c>
      <c r="AB279" s="6" t="str">
        <f>IF(Table1[[#This Row],[Date of Hospital Discharge]]="","",IF(Table1[[#This Row],[Readmission Bucket]]="Readmission within 7 days",1,0))</f>
        <v/>
      </c>
      <c r="AC279" s="6" t="str">
        <f>IF(Table1[[#This Row],[Date of Hospital Discharge]]="","",IF(Table1[[#This Row],[Readmission Bucket]]="Readmission within 14 days",1,0))</f>
        <v/>
      </c>
      <c r="AD279" s="6" t="str">
        <f>IF(Table1[[#This Row],[Date of Hospital Discharge]]="","",IF(Table1[[#This Row],[Readmission Bucket]]="Readmission within 30 days",1,0))</f>
        <v/>
      </c>
      <c r="AE279" s="6" t="str">
        <f>IF(Table1[[#This Row],[Date of Hospital Discharge]]="","",IF(Table1[[#This Row],[Readmission Bucket]]="Readmission within 60 days",1,0))</f>
        <v/>
      </c>
      <c r="AF279" s="6" t="str">
        <f>IF(Table1[[#This Row],[Date of Hospital Discharge]]="","",IF(Table1[[#This Row],[Readmission Bucket]]="Readmission within 90 days",1,0))</f>
        <v/>
      </c>
      <c r="AG279" s="6" t="str">
        <f>IF(Table1[[#This Row],[Date of Hospital Discharge]]="","",IF(Table1[[#This Row],[Readmission Bucket]]="Readmission Greater than 90 Days",1,0))</f>
        <v/>
      </c>
    </row>
    <row r="280" spans="1:33" x14ac:dyDescent="0.4">
      <c r="A280" s="8">
        <v>272</v>
      </c>
      <c r="F280" s="12"/>
      <c r="H280" s="10"/>
      <c r="I280" s="12"/>
      <c r="M280" s="11"/>
      <c r="N280" s="6" t="str">
        <f>IF(Table1[[#This Row],[Date of Hospital Discharge]]="","",1)</f>
        <v/>
      </c>
      <c r="O280" s="6" t="str">
        <f>IF(Table1[[#This Row],[Date of Hospital Discharge]]="","",IF(Table1[[#This Row],[Unplanned Readmission Date]]="",0,1))</f>
        <v/>
      </c>
      <c r="P280" s="6" t="str">
        <f>IF(Table1[[#This Row],[Readmission]]=1,Table1[[#This Row],[Unplanned Readmission Date]]-Table1[[#This Row],[Date of Hospital Discharge]],"")</f>
        <v/>
      </c>
      <c r="Q280" s="6" t="str">
        <f>IF(P280="","",VLOOKUP(P280,Validation!$F$4:$G$10,2,TRUE))</f>
        <v/>
      </c>
      <c r="R280" s="6" t="str">
        <f>IF(Table1[[#This Row],[Date of Hospital Discharge]]="","",TEXT(Table1[[#This Row],[Date of Hospital Discharge]],"mmmm"))</f>
        <v/>
      </c>
      <c r="S280" s="6" t="str">
        <f>IF(Table1[[#This Row],[Date of Hospital Discharge]]="","",IF(Table1[[#This Row],[Days Between Admissions]]&lt;=7,1,0))</f>
        <v/>
      </c>
      <c r="T280" s="6" t="str">
        <f>IF(Table1[[#This Row],[Date of Hospital Discharge]]="","",IF(Table1[[#This Row],[Days Between Admissions]]&lt;=14,1,0))</f>
        <v/>
      </c>
      <c r="U280" s="6" t="str">
        <f>IF(Table1[[#This Row],[Date of Hospital Discharge]]="","",IF(Table1[[#This Row],[Days Between Admissions]]&lt;=30,1,0))</f>
        <v/>
      </c>
      <c r="V280" s="6" t="str">
        <f>IF(Table1[[#This Row],[Date of Hospital Discharge]]="","",IF(Table1[[#This Row],[Days Between Admissions]]&lt;=60,1,0))</f>
        <v/>
      </c>
      <c r="W280" s="6" t="str">
        <f>IF(Table1[[#This Row],[Date of Hospital Discharge]]="","",IF(Table1[[#This Row],[Days Between Admissions]]&lt;=90,1,0))</f>
        <v/>
      </c>
      <c r="X280" s="6" t="str">
        <f>IF(Table1[[#This Row],[Date of Hospital Discharge]]="","",IF(Table1[[#This Row],[Days Between Admissions]]="",0,IF(Table1[[#This Row],[Days Between Admissions]]&gt;90,1,0)))</f>
        <v/>
      </c>
      <c r="Y280" s="6" t="str">
        <f>IF(Table1[[#This Row],[Date of Hospital Discharge]]="","",SUM(Table1[Discharge]))</f>
        <v/>
      </c>
      <c r="Z280" s="6" t="str">
        <f>IF(Table1[[#This Row],[Date of Hospital Discharge]]="","",SUM(Table1[Readmission]))</f>
        <v/>
      </c>
      <c r="AA280" s="6" t="str">
        <f>IF(Table1[[#This Row],[Date of Hospital Discharge]]="","",VLOOKUP(Table1[[#This Row],[Discharge Month]],$AI$9:$AJ$20,2,FALSE))</f>
        <v/>
      </c>
      <c r="AB280" s="6" t="str">
        <f>IF(Table1[[#This Row],[Date of Hospital Discharge]]="","",IF(Table1[[#This Row],[Readmission Bucket]]="Readmission within 7 days",1,0))</f>
        <v/>
      </c>
      <c r="AC280" s="6" t="str">
        <f>IF(Table1[[#This Row],[Date of Hospital Discharge]]="","",IF(Table1[[#This Row],[Readmission Bucket]]="Readmission within 14 days",1,0))</f>
        <v/>
      </c>
      <c r="AD280" s="6" t="str">
        <f>IF(Table1[[#This Row],[Date of Hospital Discharge]]="","",IF(Table1[[#This Row],[Readmission Bucket]]="Readmission within 30 days",1,0))</f>
        <v/>
      </c>
      <c r="AE280" s="6" t="str">
        <f>IF(Table1[[#This Row],[Date of Hospital Discharge]]="","",IF(Table1[[#This Row],[Readmission Bucket]]="Readmission within 60 days",1,0))</f>
        <v/>
      </c>
      <c r="AF280" s="6" t="str">
        <f>IF(Table1[[#This Row],[Date of Hospital Discharge]]="","",IF(Table1[[#This Row],[Readmission Bucket]]="Readmission within 90 days",1,0))</f>
        <v/>
      </c>
      <c r="AG280" s="6" t="str">
        <f>IF(Table1[[#This Row],[Date of Hospital Discharge]]="","",IF(Table1[[#This Row],[Readmission Bucket]]="Readmission Greater than 90 Days",1,0))</f>
        <v/>
      </c>
    </row>
    <row r="281" spans="1:33" x14ac:dyDescent="0.4">
      <c r="A281" s="8">
        <v>273</v>
      </c>
      <c r="F281" s="12"/>
      <c r="H281" s="10"/>
      <c r="I281" s="12"/>
      <c r="M281" s="11"/>
      <c r="N281" s="6" t="str">
        <f>IF(Table1[[#This Row],[Date of Hospital Discharge]]="","",1)</f>
        <v/>
      </c>
      <c r="O281" s="6" t="str">
        <f>IF(Table1[[#This Row],[Date of Hospital Discharge]]="","",IF(Table1[[#This Row],[Unplanned Readmission Date]]="",0,1))</f>
        <v/>
      </c>
      <c r="P281" s="6" t="str">
        <f>IF(Table1[[#This Row],[Readmission]]=1,Table1[[#This Row],[Unplanned Readmission Date]]-Table1[[#This Row],[Date of Hospital Discharge]],"")</f>
        <v/>
      </c>
      <c r="Q281" s="6" t="str">
        <f>IF(P281="","",VLOOKUP(P281,Validation!$F$4:$G$10,2,TRUE))</f>
        <v/>
      </c>
      <c r="R281" s="6" t="str">
        <f>IF(Table1[[#This Row],[Date of Hospital Discharge]]="","",TEXT(Table1[[#This Row],[Date of Hospital Discharge]],"mmmm"))</f>
        <v/>
      </c>
      <c r="S281" s="6" t="str">
        <f>IF(Table1[[#This Row],[Date of Hospital Discharge]]="","",IF(Table1[[#This Row],[Days Between Admissions]]&lt;=7,1,0))</f>
        <v/>
      </c>
      <c r="T281" s="6" t="str">
        <f>IF(Table1[[#This Row],[Date of Hospital Discharge]]="","",IF(Table1[[#This Row],[Days Between Admissions]]&lt;=14,1,0))</f>
        <v/>
      </c>
      <c r="U281" s="6" t="str">
        <f>IF(Table1[[#This Row],[Date of Hospital Discharge]]="","",IF(Table1[[#This Row],[Days Between Admissions]]&lt;=30,1,0))</f>
        <v/>
      </c>
      <c r="V281" s="6" t="str">
        <f>IF(Table1[[#This Row],[Date of Hospital Discharge]]="","",IF(Table1[[#This Row],[Days Between Admissions]]&lt;=60,1,0))</f>
        <v/>
      </c>
      <c r="W281" s="6" t="str">
        <f>IF(Table1[[#This Row],[Date of Hospital Discharge]]="","",IF(Table1[[#This Row],[Days Between Admissions]]&lt;=90,1,0))</f>
        <v/>
      </c>
      <c r="X281" s="6" t="str">
        <f>IF(Table1[[#This Row],[Date of Hospital Discharge]]="","",IF(Table1[[#This Row],[Days Between Admissions]]="",0,IF(Table1[[#This Row],[Days Between Admissions]]&gt;90,1,0)))</f>
        <v/>
      </c>
      <c r="Y281" s="6" t="str">
        <f>IF(Table1[[#This Row],[Date of Hospital Discharge]]="","",SUM(Table1[Discharge]))</f>
        <v/>
      </c>
      <c r="Z281" s="6" t="str">
        <f>IF(Table1[[#This Row],[Date of Hospital Discharge]]="","",SUM(Table1[Readmission]))</f>
        <v/>
      </c>
      <c r="AA281" s="6" t="str">
        <f>IF(Table1[[#This Row],[Date of Hospital Discharge]]="","",VLOOKUP(Table1[[#This Row],[Discharge Month]],$AI$9:$AJ$20,2,FALSE))</f>
        <v/>
      </c>
      <c r="AB281" s="6" t="str">
        <f>IF(Table1[[#This Row],[Date of Hospital Discharge]]="","",IF(Table1[[#This Row],[Readmission Bucket]]="Readmission within 7 days",1,0))</f>
        <v/>
      </c>
      <c r="AC281" s="6" t="str">
        <f>IF(Table1[[#This Row],[Date of Hospital Discharge]]="","",IF(Table1[[#This Row],[Readmission Bucket]]="Readmission within 14 days",1,0))</f>
        <v/>
      </c>
      <c r="AD281" s="6" t="str">
        <f>IF(Table1[[#This Row],[Date of Hospital Discharge]]="","",IF(Table1[[#This Row],[Readmission Bucket]]="Readmission within 30 days",1,0))</f>
        <v/>
      </c>
      <c r="AE281" s="6" t="str">
        <f>IF(Table1[[#This Row],[Date of Hospital Discharge]]="","",IF(Table1[[#This Row],[Readmission Bucket]]="Readmission within 60 days",1,0))</f>
        <v/>
      </c>
      <c r="AF281" s="6" t="str">
        <f>IF(Table1[[#This Row],[Date of Hospital Discharge]]="","",IF(Table1[[#This Row],[Readmission Bucket]]="Readmission within 90 days",1,0))</f>
        <v/>
      </c>
      <c r="AG281" s="6" t="str">
        <f>IF(Table1[[#This Row],[Date of Hospital Discharge]]="","",IF(Table1[[#This Row],[Readmission Bucket]]="Readmission Greater than 90 Days",1,0))</f>
        <v/>
      </c>
    </row>
    <row r="282" spans="1:33" x14ac:dyDescent="0.4">
      <c r="A282" s="8">
        <v>274</v>
      </c>
      <c r="F282" s="12"/>
      <c r="H282" s="10"/>
      <c r="I282" s="12"/>
      <c r="M282" s="11"/>
      <c r="N282" s="6" t="str">
        <f>IF(Table1[[#This Row],[Date of Hospital Discharge]]="","",1)</f>
        <v/>
      </c>
      <c r="O282" s="6" t="str">
        <f>IF(Table1[[#This Row],[Date of Hospital Discharge]]="","",IF(Table1[[#This Row],[Unplanned Readmission Date]]="",0,1))</f>
        <v/>
      </c>
      <c r="P282" s="6" t="str">
        <f>IF(Table1[[#This Row],[Readmission]]=1,Table1[[#This Row],[Unplanned Readmission Date]]-Table1[[#This Row],[Date of Hospital Discharge]],"")</f>
        <v/>
      </c>
      <c r="Q282" s="6" t="str">
        <f>IF(P282="","",VLOOKUP(P282,Validation!$F$4:$G$10,2,TRUE))</f>
        <v/>
      </c>
      <c r="R282" s="6" t="str">
        <f>IF(Table1[[#This Row],[Date of Hospital Discharge]]="","",TEXT(Table1[[#This Row],[Date of Hospital Discharge]],"mmmm"))</f>
        <v/>
      </c>
      <c r="S282" s="6" t="str">
        <f>IF(Table1[[#This Row],[Date of Hospital Discharge]]="","",IF(Table1[[#This Row],[Days Between Admissions]]&lt;=7,1,0))</f>
        <v/>
      </c>
      <c r="T282" s="6" t="str">
        <f>IF(Table1[[#This Row],[Date of Hospital Discharge]]="","",IF(Table1[[#This Row],[Days Between Admissions]]&lt;=14,1,0))</f>
        <v/>
      </c>
      <c r="U282" s="6" t="str">
        <f>IF(Table1[[#This Row],[Date of Hospital Discharge]]="","",IF(Table1[[#This Row],[Days Between Admissions]]&lt;=30,1,0))</f>
        <v/>
      </c>
      <c r="V282" s="6" t="str">
        <f>IF(Table1[[#This Row],[Date of Hospital Discharge]]="","",IF(Table1[[#This Row],[Days Between Admissions]]&lt;=60,1,0))</f>
        <v/>
      </c>
      <c r="W282" s="6" t="str">
        <f>IF(Table1[[#This Row],[Date of Hospital Discharge]]="","",IF(Table1[[#This Row],[Days Between Admissions]]&lt;=90,1,0))</f>
        <v/>
      </c>
      <c r="X282" s="6" t="str">
        <f>IF(Table1[[#This Row],[Date of Hospital Discharge]]="","",IF(Table1[[#This Row],[Days Between Admissions]]="",0,IF(Table1[[#This Row],[Days Between Admissions]]&gt;90,1,0)))</f>
        <v/>
      </c>
      <c r="Y282" s="6" t="str">
        <f>IF(Table1[[#This Row],[Date of Hospital Discharge]]="","",SUM(Table1[Discharge]))</f>
        <v/>
      </c>
      <c r="Z282" s="6" t="str">
        <f>IF(Table1[[#This Row],[Date of Hospital Discharge]]="","",SUM(Table1[Readmission]))</f>
        <v/>
      </c>
      <c r="AA282" s="6" t="str">
        <f>IF(Table1[[#This Row],[Date of Hospital Discharge]]="","",VLOOKUP(Table1[[#This Row],[Discharge Month]],$AI$9:$AJ$20,2,FALSE))</f>
        <v/>
      </c>
      <c r="AB282" s="6" t="str">
        <f>IF(Table1[[#This Row],[Date of Hospital Discharge]]="","",IF(Table1[[#This Row],[Readmission Bucket]]="Readmission within 7 days",1,0))</f>
        <v/>
      </c>
      <c r="AC282" s="6" t="str">
        <f>IF(Table1[[#This Row],[Date of Hospital Discharge]]="","",IF(Table1[[#This Row],[Readmission Bucket]]="Readmission within 14 days",1,0))</f>
        <v/>
      </c>
      <c r="AD282" s="6" t="str">
        <f>IF(Table1[[#This Row],[Date of Hospital Discharge]]="","",IF(Table1[[#This Row],[Readmission Bucket]]="Readmission within 30 days",1,0))</f>
        <v/>
      </c>
      <c r="AE282" s="6" t="str">
        <f>IF(Table1[[#This Row],[Date of Hospital Discharge]]="","",IF(Table1[[#This Row],[Readmission Bucket]]="Readmission within 60 days",1,0))</f>
        <v/>
      </c>
      <c r="AF282" s="6" t="str">
        <f>IF(Table1[[#This Row],[Date of Hospital Discharge]]="","",IF(Table1[[#This Row],[Readmission Bucket]]="Readmission within 90 days",1,0))</f>
        <v/>
      </c>
      <c r="AG282" s="6" t="str">
        <f>IF(Table1[[#This Row],[Date of Hospital Discharge]]="","",IF(Table1[[#This Row],[Readmission Bucket]]="Readmission Greater than 90 Days",1,0))</f>
        <v/>
      </c>
    </row>
    <row r="283" spans="1:33" x14ac:dyDescent="0.4">
      <c r="A283" s="8">
        <v>275</v>
      </c>
      <c r="F283" s="12"/>
      <c r="H283" s="10"/>
      <c r="I283" s="12"/>
      <c r="M283" s="11"/>
      <c r="N283" s="6" t="str">
        <f>IF(Table1[[#This Row],[Date of Hospital Discharge]]="","",1)</f>
        <v/>
      </c>
      <c r="O283" s="6" t="str">
        <f>IF(Table1[[#This Row],[Date of Hospital Discharge]]="","",IF(Table1[[#This Row],[Unplanned Readmission Date]]="",0,1))</f>
        <v/>
      </c>
      <c r="P283" s="6" t="str">
        <f>IF(Table1[[#This Row],[Readmission]]=1,Table1[[#This Row],[Unplanned Readmission Date]]-Table1[[#This Row],[Date of Hospital Discharge]],"")</f>
        <v/>
      </c>
      <c r="Q283" s="6" t="str">
        <f>IF(P283="","",VLOOKUP(P283,Validation!$F$4:$G$10,2,TRUE))</f>
        <v/>
      </c>
      <c r="R283" s="6" t="str">
        <f>IF(Table1[[#This Row],[Date of Hospital Discharge]]="","",TEXT(Table1[[#This Row],[Date of Hospital Discharge]],"mmmm"))</f>
        <v/>
      </c>
      <c r="S283" s="6" t="str">
        <f>IF(Table1[[#This Row],[Date of Hospital Discharge]]="","",IF(Table1[[#This Row],[Days Between Admissions]]&lt;=7,1,0))</f>
        <v/>
      </c>
      <c r="T283" s="6" t="str">
        <f>IF(Table1[[#This Row],[Date of Hospital Discharge]]="","",IF(Table1[[#This Row],[Days Between Admissions]]&lt;=14,1,0))</f>
        <v/>
      </c>
      <c r="U283" s="6" t="str">
        <f>IF(Table1[[#This Row],[Date of Hospital Discharge]]="","",IF(Table1[[#This Row],[Days Between Admissions]]&lt;=30,1,0))</f>
        <v/>
      </c>
      <c r="V283" s="6" t="str">
        <f>IF(Table1[[#This Row],[Date of Hospital Discharge]]="","",IF(Table1[[#This Row],[Days Between Admissions]]&lt;=60,1,0))</f>
        <v/>
      </c>
      <c r="W283" s="6" t="str">
        <f>IF(Table1[[#This Row],[Date of Hospital Discharge]]="","",IF(Table1[[#This Row],[Days Between Admissions]]&lt;=90,1,0))</f>
        <v/>
      </c>
      <c r="X283" s="6" t="str">
        <f>IF(Table1[[#This Row],[Date of Hospital Discharge]]="","",IF(Table1[[#This Row],[Days Between Admissions]]="",0,IF(Table1[[#This Row],[Days Between Admissions]]&gt;90,1,0)))</f>
        <v/>
      </c>
      <c r="Y283" s="6" t="str">
        <f>IF(Table1[[#This Row],[Date of Hospital Discharge]]="","",SUM(Table1[Discharge]))</f>
        <v/>
      </c>
      <c r="Z283" s="6" t="str">
        <f>IF(Table1[[#This Row],[Date of Hospital Discharge]]="","",SUM(Table1[Readmission]))</f>
        <v/>
      </c>
      <c r="AA283" s="6" t="str">
        <f>IF(Table1[[#This Row],[Date of Hospital Discharge]]="","",VLOOKUP(Table1[[#This Row],[Discharge Month]],$AI$9:$AJ$20,2,FALSE))</f>
        <v/>
      </c>
      <c r="AB283" s="6" t="str">
        <f>IF(Table1[[#This Row],[Date of Hospital Discharge]]="","",IF(Table1[[#This Row],[Readmission Bucket]]="Readmission within 7 days",1,0))</f>
        <v/>
      </c>
      <c r="AC283" s="6" t="str">
        <f>IF(Table1[[#This Row],[Date of Hospital Discharge]]="","",IF(Table1[[#This Row],[Readmission Bucket]]="Readmission within 14 days",1,0))</f>
        <v/>
      </c>
      <c r="AD283" s="6" t="str">
        <f>IF(Table1[[#This Row],[Date of Hospital Discharge]]="","",IF(Table1[[#This Row],[Readmission Bucket]]="Readmission within 30 days",1,0))</f>
        <v/>
      </c>
      <c r="AE283" s="6" t="str">
        <f>IF(Table1[[#This Row],[Date of Hospital Discharge]]="","",IF(Table1[[#This Row],[Readmission Bucket]]="Readmission within 60 days",1,0))</f>
        <v/>
      </c>
      <c r="AF283" s="6" t="str">
        <f>IF(Table1[[#This Row],[Date of Hospital Discharge]]="","",IF(Table1[[#This Row],[Readmission Bucket]]="Readmission within 90 days",1,0))</f>
        <v/>
      </c>
      <c r="AG283" s="6" t="str">
        <f>IF(Table1[[#This Row],[Date of Hospital Discharge]]="","",IF(Table1[[#This Row],[Readmission Bucket]]="Readmission Greater than 90 Days",1,0))</f>
        <v/>
      </c>
    </row>
    <row r="284" spans="1:33" x14ac:dyDescent="0.4">
      <c r="A284" s="8">
        <v>276</v>
      </c>
      <c r="F284" s="12"/>
      <c r="H284" s="10"/>
      <c r="I284" s="12"/>
      <c r="M284" s="11"/>
      <c r="N284" s="6" t="str">
        <f>IF(Table1[[#This Row],[Date of Hospital Discharge]]="","",1)</f>
        <v/>
      </c>
      <c r="O284" s="6" t="str">
        <f>IF(Table1[[#This Row],[Date of Hospital Discharge]]="","",IF(Table1[[#This Row],[Unplanned Readmission Date]]="",0,1))</f>
        <v/>
      </c>
      <c r="P284" s="6" t="str">
        <f>IF(Table1[[#This Row],[Readmission]]=1,Table1[[#This Row],[Unplanned Readmission Date]]-Table1[[#This Row],[Date of Hospital Discharge]],"")</f>
        <v/>
      </c>
      <c r="Q284" s="6" t="str">
        <f>IF(P284="","",VLOOKUP(P284,Validation!$F$4:$G$10,2,TRUE))</f>
        <v/>
      </c>
      <c r="R284" s="6" t="str">
        <f>IF(Table1[[#This Row],[Date of Hospital Discharge]]="","",TEXT(Table1[[#This Row],[Date of Hospital Discharge]],"mmmm"))</f>
        <v/>
      </c>
      <c r="S284" s="6" t="str">
        <f>IF(Table1[[#This Row],[Date of Hospital Discharge]]="","",IF(Table1[[#This Row],[Days Between Admissions]]&lt;=7,1,0))</f>
        <v/>
      </c>
      <c r="T284" s="6" t="str">
        <f>IF(Table1[[#This Row],[Date of Hospital Discharge]]="","",IF(Table1[[#This Row],[Days Between Admissions]]&lt;=14,1,0))</f>
        <v/>
      </c>
      <c r="U284" s="6" t="str">
        <f>IF(Table1[[#This Row],[Date of Hospital Discharge]]="","",IF(Table1[[#This Row],[Days Between Admissions]]&lt;=30,1,0))</f>
        <v/>
      </c>
      <c r="V284" s="6" t="str">
        <f>IF(Table1[[#This Row],[Date of Hospital Discharge]]="","",IF(Table1[[#This Row],[Days Between Admissions]]&lt;=60,1,0))</f>
        <v/>
      </c>
      <c r="W284" s="6" t="str">
        <f>IF(Table1[[#This Row],[Date of Hospital Discharge]]="","",IF(Table1[[#This Row],[Days Between Admissions]]&lt;=90,1,0))</f>
        <v/>
      </c>
      <c r="X284" s="6" t="str">
        <f>IF(Table1[[#This Row],[Date of Hospital Discharge]]="","",IF(Table1[[#This Row],[Days Between Admissions]]="",0,IF(Table1[[#This Row],[Days Between Admissions]]&gt;90,1,0)))</f>
        <v/>
      </c>
      <c r="Y284" s="6" t="str">
        <f>IF(Table1[[#This Row],[Date of Hospital Discharge]]="","",SUM(Table1[Discharge]))</f>
        <v/>
      </c>
      <c r="Z284" s="6" t="str">
        <f>IF(Table1[[#This Row],[Date of Hospital Discharge]]="","",SUM(Table1[Readmission]))</f>
        <v/>
      </c>
      <c r="AA284" s="6" t="str">
        <f>IF(Table1[[#This Row],[Date of Hospital Discharge]]="","",VLOOKUP(Table1[[#This Row],[Discharge Month]],$AI$9:$AJ$20,2,FALSE))</f>
        <v/>
      </c>
      <c r="AB284" s="6" t="str">
        <f>IF(Table1[[#This Row],[Date of Hospital Discharge]]="","",IF(Table1[[#This Row],[Readmission Bucket]]="Readmission within 7 days",1,0))</f>
        <v/>
      </c>
      <c r="AC284" s="6" t="str">
        <f>IF(Table1[[#This Row],[Date of Hospital Discharge]]="","",IF(Table1[[#This Row],[Readmission Bucket]]="Readmission within 14 days",1,0))</f>
        <v/>
      </c>
      <c r="AD284" s="6" t="str">
        <f>IF(Table1[[#This Row],[Date of Hospital Discharge]]="","",IF(Table1[[#This Row],[Readmission Bucket]]="Readmission within 30 days",1,0))</f>
        <v/>
      </c>
      <c r="AE284" s="6" t="str">
        <f>IF(Table1[[#This Row],[Date of Hospital Discharge]]="","",IF(Table1[[#This Row],[Readmission Bucket]]="Readmission within 60 days",1,0))</f>
        <v/>
      </c>
      <c r="AF284" s="6" t="str">
        <f>IF(Table1[[#This Row],[Date of Hospital Discharge]]="","",IF(Table1[[#This Row],[Readmission Bucket]]="Readmission within 90 days",1,0))</f>
        <v/>
      </c>
      <c r="AG284" s="6" t="str">
        <f>IF(Table1[[#This Row],[Date of Hospital Discharge]]="","",IF(Table1[[#This Row],[Readmission Bucket]]="Readmission Greater than 90 Days",1,0))</f>
        <v/>
      </c>
    </row>
    <row r="285" spans="1:33" x14ac:dyDescent="0.4">
      <c r="A285" s="8">
        <v>277</v>
      </c>
      <c r="F285" s="12"/>
      <c r="H285" s="10"/>
      <c r="I285" s="12"/>
      <c r="M285" s="11"/>
      <c r="N285" s="6" t="str">
        <f>IF(Table1[[#This Row],[Date of Hospital Discharge]]="","",1)</f>
        <v/>
      </c>
      <c r="O285" s="6" t="str">
        <f>IF(Table1[[#This Row],[Date of Hospital Discharge]]="","",IF(Table1[[#This Row],[Unplanned Readmission Date]]="",0,1))</f>
        <v/>
      </c>
      <c r="P285" s="6" t="str">
        <f>IF(Table1[[#This Row],[Readmission]]=1,Table1[[#This Row],[Unplanned Readmission Date]]-Table1[[#This Row],[Date of Hospital Discharge]],"")</f>
        <v/>
      </c>
      <c r="Q285" s="6" t="str">
        <f>IF(P285="","",VLOOKUP(P285,Validation!$F$4:$G$10,2,TRUE))</f>
        <v/>
      </c>
      <c r="R285" s="6" t="str">
        <f>IF(Table1[[#This Row],[Date of Hospital Discharge]]="","",TEXT(Table1[[#This Row],[Date of Hospital Discharge]],"mmmm"))</f>
        <v/>
      </c>
      <c r="S285" s="6" t="str">
        <f>IF(Table1[[#This Row],[Date of Hospital Discharge]]="","",IF(Table1[[#This Row],[Days Between Admissions]]&lt;=7,1,0))</f>
        <v/>
      </c>
      <c r="T285" s="6" t="str">
        <f>IF(Table1[[#This Row],[Date of Hospital Discharge]]="","",IF(Table1[[#This Row],[Days Between Admissions]]&lt;=14,1,0))</f>
        <v/>
      </c>
      <c r="U285" s="6" t="str">
        <f>IF(Table1[[#This Row],[Date of Hospital Discharge]]="","",IF(Table1[[#This Row],[Days Between Admissions]]&lt;=30,1,0))</f>
        <v/>
      </c>
      <c r="V285" s="6" t="str">
        <f>IF(Table1[[#This Row],[Date of Hospital Discharge]]="","",IF(Table1[[#This Row],[Days Between Admissions]]&lt;=60,1,0))</f>
        <v/>
      </c>
      <c r="W285" s="6" t="str">
        <f>IF(Table1[[#This Row],[Date of Hospital Discharge]]="","",IF(Table1[[#This Row],[Days Between Admissions]]&lt;=90,1,0))</f>
        <v/>
      </c>
      <c r="X285" s="6" t="str">
        <f>IF(Table1[[#This Row],[Date of Hospital Discharge]]="","",IF(Table1[[#This Row],[Days Between Admissions]]="",0,IF(Table1[[#This Row],[Days Between Admissions]]&gt;90,1,0)))</f>
        <v/>
      </c>
      <c r="Y285" s="6" t="str">
        <f>IF(Table1[[#This Row],[Date of Hospital Discharge]]="","",SUM(Table1[Discharge]))</f>
        <v/>
      </c>
      <c r="Z285" s="6" t="str">
        <f>IF(Table1[[#This Row],[Date of Hospital Discharge]]="","",SUM(Table1[Readmission]))</f>
        <v/>
      </c>
      <c r="AA285" s="6" t="str">
        <f>IF(Table1[[#This Row],[Date of Hospital Discharge]]="","",VLOOKUP(Table1[[#This Row],[Discharge Month]],$AI$9:$AJ$20,2,FALSE))</f>
        <v/>
      </c>
      <c r="AB285" s="6" t="str">
        <f>IF(Table1[[#This Row],[Date of Hospital Discharge]]="","",IF(Table1[[#This Row],[Readmission Bucket]]="Readmission within 7 days",1,0))</f>
        <v/>
      </c>
      <c r="AC285" s="6" t="str">
        <f>IF(Table1[[#This Row],[Date of Hospital Discharge]]="","",IF(Table1[[#This Row],[Readmission Bucket]]="Readmission within 14 days",1,0))</f>
        <v/>
      </c>
      <c r="AD285" s="6" t="str">
        <f>IF(Table1[[#This Row],[Date of Hospital Discharge]]="","",IF(Table1[[#This Row],[Readmission Bucket]]="Readmission within 30 days",1,0))</f>
        <v/>
      </c>
      <c r="AE285" s="6" t="str">
        <f>IF(Table1[[#This Row],[Date of Hospital Discharge]]="","",IF(Table1[[#This Row],[Readmission Bucket]]="Readmission within 60 days",1,0))</f>
        <v/>
      </c>
      <c r="AF285" s="6" t="str">
        <f>IF(Table1[[#This Row],[Date of Hospital Discharge]]="","",IF(Table1[[#This Row],[Readmission Bucket]]="Readmission within 90 days",1,0))</f>
        <v/>
      </c>
      <c r="AG285" s="6" t="str">
        <f>IF(Table1[[#This Row],[Date of Hospital Discharge]]="","",IF(Table1[[#This Row],[Readmission Bucket]]="Readmission Greater than 90 Days",1,0))</f>
        <v/>
      </c>
    </row>
    <row r="286" spans="1:33" x14ac:dyDescent="0.4">
      <c r="A286" s="8">
        <v>278</v>
      </c>
      <c r="F286" s="12"/>
      <c r="H286" s="10"/>
      <c r="I286" s="12"/>
      <c r="M286" s="11"/>
      <c r="N286" s="6" t="str">
        <f>IF(Table1[[#This Row],[Date of Hospital Discharge]]="","",1)</f>
        <v/>
      </c>
      <c r="O286" s="6" t="str">
        <f>IF(Table1[[#This Row],[Date of Hospital Discharge]]="","",IF(Table1[[#This Row],[Unplanned Readmission Date]]="",0,1))</f>
        <v/>
      </c>
      <c r="P286" s="6" t="str">
        <f>IF(Table1[[#This Row],[Readmission]]=1,Table1[[#This Row],[Unplanned Readmission Date]]-Table1[[#This Row],[Date of Hospital Discharge]],"")</f>
        <v/>
      </c>
      <c r="Q286" s="6" t="str">
        <f>IF(P286="","",VLOOKUP(P286,Validation!$F$4:$G$10,2,TRUE))</f>
        <v/>
      </c>
      <c r="R286" s="6" t="str">
        <f>IF(Table1[[#This Row],[Date of Hospital Discharge]]="","",TEXT(Table1[[#This Row],[Date of Hospital Discharge]],"mmmm"))</f>
        <v/>
      </c>
      <c r="S286" s="6" t="str">
        <f>IF(Table1[[#This Row],[Date of Hospital Discharge]]="","",IF(Table1[[#This Row],[Days Between Admissions]]&lt;=7,1,0))</f>
        <v/>
      </c>
      <c r="T286" s="6" t="str">
        <f>IF(Table1[[#This Row],[Date of Hospital Discharge]]="","",IF(Table1[[#This Row],[Days Between Admissions]]&lt;=14,1,0))</f>
        <v/>
      </c>
      <c r="U286" s="6" t="str">
        <f>IF(Table1[[#This Row],[Date of Hospital Discharge]]="","",IF(Table1[[#This Row],[Days Between Admissions]]&lt;=30,1,0))</f>
        <v/>
      </c>
      <c r="V286" s="6" t="str">
        <f>IF(Table1[[#This Row],[Date of Hospital Discharge]]="","",IF(Table1[[#This Row],[Days Between Admissions]]&lt;=60,1,0))</f>
        <v/>
      </c>
      <c r="W286" s="6" t="str">
        <f>IF(Table1[[#This Row],[Date of Hospital Discharge]]="","",IF(Table1[[#This Row],[Days Between Admissions]]&lt;=90,1,0))</f>
        <v/>
      </c>
      <c r="X286" s="6" t="str">
        <f>IF(Table1[[#This Row],[Date of Hospital Discharge]]="","",IF(Table1[[#This Row],[Days Between Admissions]]="",0,IF(Table1[[#This Row],[Days Between Admissions]]&gt;90,1,0)))</f>
        <v/>
      </c>
      <c r="Y286" s="6" t="str">
        <f>IF(Table1[[#This Row],[Date of Hospital Discharge]]="","",SUM(Table1[Discharge]))</f>
        <v/>
      </c>
      <c r="Z286" s="6" t="str">
        <f>IF(Table1[[#This Row],[Date of Hospital Discharge]]="","",SUM(Table1[Readmission]))</f>
        <v/>
      </c>
      <c r="AA286" s="6" t="str">
        <f>IF(Table1[[#This Row],[Date of Hospital Discharge]]="","",VLOOKUP(Table1[[#This Row],[Discharge Month]],$AI$9:$AJ$20,2,FALSE))</f>
        <v/>
      </c>
      <c r="AB286" s="6" t="str">
        <f>IF(Table1[[#This Row],[Date of Hospital Discharge]]="","",IF(Table1[[#This Row],[Readmission Bucket]]="Readmission within 7 days",1,0))</f>
        <v/>
      </c>
      <c r="AC286" s="6" t="str">
        <f>IF(Table1[[#This Row],[Date of Hospital Discharge]]="","",IF(Table1[[#This Row],[Readmission Bucket]]="Readmission within 14 days",1,0))</f>
        <v/>
      </c>
      <c r="AD286" s="6" t="str">
        <f>IF(Table1[[#This Row],[Date of Hospital Discharge]]="","",IF(Table1[[#This Row],[Readmission Bucket]]="Readmission within 30 days",1,0))</f>
        <v/>
      </c>
      <c r="AE286" s="6" t="str">
        <f>IF(Table1[[#This Row],[Date of Hospital Discharge]]="","",IF(Table1[[#This Row],[Readmission Bucket]]="Readmission within 60 days",1,0))</f>
        <v/>
      </c>
      <c r="AF286" s="6" t="str">
        <f>IF(Table1[[#This Row],[Date of Hospital Discharge]]="","",IF(Table1[[#This Row],[Readmission Bucket]]="Readmission within 90 days",1,0))</f>
        <v/>
      </c>
      <c r="AG286" s="6" t="str">
        <f>IF(Table1[[#This Row],[Date of Hospital Discharge]]="","",IF(Table1[[#This Row],[Readmission Bucket]]="Readmission Greater than 90 Days",1,0))</f>
        <v/>
      </c>
    </row>
    <row r="287" spans="1:33" x14ac:dyDescent="0.4">
      <c r="A287" s="8">
        <v>279</v>
      </c>
      <c r="F287" s="12"/>
      <c r="H287" s="10"/>
      <c r="I287" s="12"/>
      <c r="M287" s="11"/>
      <c r="N287" s="6" t="str">
        <f>IF(Table1[[#This Row],[Date of Hospital Discharge]]="","",1)</f>
        <v/>
      </c>
      <c r="O287" s="6" t="str">
        <f>IF(Table1[[#This Row],[Date of Hospital Discharge]]="","",IF(Table1[[#This Row],[Unplanned Readmission Date]]="",0,1))</f>
        <v/>
      </c>
      <c r="P287" s="6" t="str">
        <f>IF(Table1[[#This Row],[Readmission]]=1,Table1[[#This Row],[Unplanned Readmission Date]]-Table1[[#This Row],[Date of Hospital Discharge]],"")</f>
        <v/>
      </c>
      <c r="Q287" s="6" t="str">
        <f>IF(P287="","",VLOOKUP(P287,Validation!$F$4:$G$10,2,TRUE))</f>
        <v/>
      </c>
      <c r="R287" s="6" t="str">
        <f>IF(Table1[[#This Row],[Date of Hospital Discharge]]="","",TEXT(Table1[[#This Row],[Date of Hospital Discharge]],"mmmm"))</f>
        <v/>
      </c>
      <c r="S287" s="6" t="str">
        <f>IF(Table1[[#This Row],[Date of Hospital Discharge]]="","",IF(Table1[[#This Row],[Days Between Admissions]]&lt;=7,1,0))</f>
        <v/>
      </c>
      <c r="T287" s="6" t="str">
        <f>IF(Table1[[#This Row],[Date of Hospital Discharge]]="","",IF(Table1[[#This Row],[Days Between Admissions]]&lt;=14,1,0))</f>
        <v/>
      </c>
      <c r="U287" s="6" t="str">
        <f>IF(Table1[[#This Row],[Date of Hospital Discharge]]="","",IF(Table1[[#This Row],[Days Between Admissions]]&lt;=30,1,0))</f>
        <v/>
      </c>
      <c r="V287" s="6" t="str">
        <f>IF(Table1[[#This Row],[Date of Hospital Discharge]]="","",IF(Table1[[#This Row],[Days Between Admissions]]&lt;=60,1,0))</f>
        <v/>
      </c>
      <c r="W287" s="6" t="str">
        <f>IF(Table1[[#This Row],[Date of Hospital Discharge]]="","",IF(Table1[[#This Row],[Days Between Admissions]]&lt;=90,1,0))</f>
        <v/>
      </c>
      <c r="X287" s="6" t="str">
        <f>IF(Table1[[#This Row],[Date of Hospital Discharge]]="","",IF(Table1[[#This Row],[Days Between Admissions]]="",0,IF(Table1[[#This Row],[Days Between Admissions]]&gt;90,1,0)))</f>
        <v/>
      </c>
      <c r="Y287" s="6" t="str">
        <f>IF(Table1[[#This Row],[Date of Hospital Discharge]]="","",SUM(Table1[Discharge]))</f>
        <v/>
      </c>
      <c r="Z287" s="6" t="str">
        <f>IF(Table1[[#This Row],[Date of Hospital Discharge]]="","",SUM(Table1[Readmission]))</f>
        <v/>
      </c>
      <c r="AA287" s="6" t="str">
        <f>IF(Table1[[#This Row],[Date of Hospital Discharge]]="","",VLOOKUP(Table1[[#This Row],[Discharge Month]],$AI$9:$AJ$20,2,FALSE))</f>
        <v/>
      </c>
      <c r="AB287" s="6" t="str">
        <f>IF(Table1[[#This Row],[Date of Hospital Discharge]]="","",IF(Table1[[#This Row],[Readmission Bucket]]="Readmission within 7 days",1,0))</f>
        <v/>
      </c>
      <c r="AC287" s="6" t="str">
        <f>IF(Table1[[#This Row],[Date of Hospital Discharge]]="","",IF(Table1[[#This Row],[Readmission Bucket]]="Readmission within 14 days",1,0))</f>
        <v/>
      </c>
      <c r="AD287" s="6" t="str">
        <f>IF(Table1[[#This Row],[Date of Hospital Discharge]]="","",IF(Table1[[#This Row],[Readmission Bucket]]="Readmission within 30 days",1,0))</f>
        <v/>
      </c>
      <c r="AE287" s="6" t="str">
        <f>IF(Table1[[#This Row],[Date of Hospital Discharge]]="","",IF(Table1[[#This Row],[Readmission Bucket]]="Readmission within 60 days",1,0))</f>
        <v/>
      </c>
      <c r="AF287" s="6" t="str">
        <f>IF(Table1[[#This Row],[Date of Hospital Discharge]]="","",IF(Table1[[#This Row],[Readmission Bucket]]="Readmission within 90 days",1,0))</f>
        <v/>
      </c>
      <c r="AG287" s="6" t="str">
        <f>IF(Table1[[#This Row],[Date of Hospital Discharge]]="","",IF(Table1[[#This Row],[Readmission Bucket]]="Readmission Greater than 90 Days",1,0))</f>
        <v/>
      </c>
    </row>
    <row r="288" spans="1:33" x14ac:dyDescent="0.4">
      <c r="A288" s="8">
        <v>280</v>
      </c>
      <c r="F288" s="12"/>
      <c r="H288" s="10"/>
      <c r="I288" s="12"/>
      <c r="M288" s="11"/>
      <c r="N288" s="6" t="str">
        <f>IF(Table1[[#This Row],[Date of Hospital Discharge]]="","",1)</f>
        <v/>
      </c>
      <c r="O288" s="6" t="str">
        <f>IF(Table1[[#This Row],[Date of Hospital Discharge]]="","",IF(Table1[[#This Row],[Unplanned Readmission Date]]="",0,1))</f>
        <v/>
      </c>
      <c r="P288" s="6" t="str">
        <f>IF(Table1[[#This Row],[Readmission]]=1,Table1[[#This Row],[Unplanned Readmission Date]]-Table1[[#This Row],[Date of Hospital Discharge]],"")</f>
        <v/>
      </c>
      <c r="Q288" s="6" t="str">
        <f>IF(P288="","",VLOOKUP(P288,Validation!$F$4:$G$10,2,TRUE))</f>
        <v/>
      </c>
      <c r="R288" s="6" t="str">
        <f>IF(Table1[[#This Row],[Date of Hospital Discharge]]="","",TEXT(Table1[[#This Row],[Date of Hospital Discharge]],"mmmm"))</f>
        <v/>
      </c>
      <c r="S288" s="6" t="str">
        <f>IF(Table1[[#This Row],[Date of Hospital Discharge]]="","",IF(Table1[[#This Row],[Days Between Admissions]]&lt;=7,1,0))</f>
        <v/>
      </c>
      <c r="T288" s="6" t="str">
        <f>IF(Table1[[#This Row],[Date of Hospital Discharge]]="","",IF(Table1[[#This Row],[Days Between Admissions]]&lt;=14,1,0))</f>
        <v/>
      </c>
      <c r="U288" s="6" t="str">
        <f>IF(Table1[[#This Row],[Date of Hospital Discharge]]="","",IF(Table1[[#This Row],[Days Between Admissions]]&lt;=30,1,0))</f>
        <v/>
      </c>
      <c r="V288" s="6" t="str">
        <f>IF(Table1[[#This Row],[Date of Hospital Discharge]]="","",IF(Table1[[#This Row],[Days Between Admissions]]&lt;=60,1,0))</f>
        <v/>
      </c>
      <c r="W288" s="6" t="str">
        <f>IF(Table1[[#This Row],[Date of Hospital Discharge]]="","",IF(Table1[[#This Row],[Days Between Admissions]]&lt;=90,1,0))</f>
        <v/>
      </c>
      <c r="X288" s="6" t="str">
        <f>IF(Table1[[#This Row],[Date of Hospital Discharge]]="","",IF(Table1[[#This Row],[Days Between Admissions]]="",0,IF(Table1[[#This Row],[Days Between Admissions]]&gt;90,1,0)))</f>
        <v/>
      </c>
      <c r="Y288" s="6" t="str">
        <f>IF(Table1[[#This Row],[Date of Hospital Discharge]]="","",SUM(Table1[Discharge]))</f>
        <v/>
      </c>
      <c r="Z288" s="6" t="str">
        <f>IF(Table1[[#This Row],[Date of Hospital Discharge]]="","",SUM(Table1[Readmission]))</f>
        <v/>
      </c>
      <c r="AA288" s="6" t="str">
        <f>IF(Table1[[#This Row],[Date of Hospital Discharge]]="","",VLOOKUP(Table1[[#This Row],[Discharge Month]],$AI$9:$AJ$20,2,FALSE))</f>
        <v/>
      </c>
      <c r="AB288" s="6" t="str">
        <f>IF(Table1[[#This Row],[Date of Hospital Discharge]]="","",IF(Table1[[#This Row],[Readmission Bucket]]="Readmission within 7 days",1,0))</f>
        <v/>
      </c>
      <c r="AC288" s="6" t="str">
        <f>IF(Table1[[#This Row],[Date of Hospital Discharge]]="","",IF(Table1[[#This Row],[Readmission Bucket]]="Readmission within 14 days",1,0))</f>
        <v/>
      </c>
      <c r="AD288" s="6" t="str">
        <f>IF(Table1[[#This Row],[Date of Hospital Discharge]]="","",IF(Table1[[#This Row],[Readmission Bucket]]="Readmission within 30 days",1,0))</f>
        <v/>
      </c>
      <c r="AE288" s="6" t="str">
        <f>IF(Table1[[#This Row],[Date of Hospital Discharge]]="","",IF(Table1[[#This Row],[Readmission Bucket]]="Readmission within 60 days",1,0))</f>
        <v/>
      </c>
      <c r="AF288" s="6" t="str">
        <f>IF(Table1[[#This Row],[Date of Hospital Discharge]]="","",IF(Table1[[#This Row],[Readmission Bucket]]="Readmission within 90 days",1,0))</f>
        <v/>
      </c>
      <c r="AG288" s="6" t="str">
        <f>IF(Table1[[#This Row],[Date of Hospital Discharge]]="","",IF(Table1[[#This Row],[Readmission Bucket]]="Readmission Greater than 90 Days",1,0))</f>
        <v/>
      </c>
    </row>
    <row r="289" spans="1:33" x14ac:dyDescent="0.4">
      <c r="A289" s="8">
        <v>281</v>
      </c>
      <c r="F289" s="12"/>
      <c r="H289" s="10"/>
      <c r="I289" s="12"/>
      <c r="M289" s="11"/>
      <c r="N289" s="6" t="str">
        <f>IF(Table1[[#This Row],[Date of Hospital Discharge]]="","",1)</f>
        <v/>
      </c>
      <c r="O289" s="6" t="str">
        <f>IF(Table1[[#This Row],[Date of Hospital Discharge]]="","",IF(Table1[[#This Row],[Unplanned Readmission Date]]="",0,1))</f>
        <v/>
      </c>
      <c r="P289" s="6" t="str">
        <f>IF(Table1[[#This Row],[Readmission]]=1,Table1[[#This Row],[Unplanned Readmission Date]]-Table1[[#This Row],[Date of Hospital Discharge]],"")</f>
        <v/>
      </c>
      <c r="Q289" s="6" t="str">
        <f>IF(P289="","",VLOOKUP(P289,Validation!$F$4:$G$10,2,TRUE))</f>
        <v/>
      </c>
      <c r="R289" s="6" t="str">
        <f>IF(Table1[[#This Row],[Date of Hospital Discharge]]="","",TEXT(Table1[[#This Row],[Date of Hospital Discharge]],"mmmm"))</f>
        <v/>
      </c>
      <c r="S289" s="6" t="str">
        <f>IF(Table1[[#This Row],[Date of Hospital Discharge]]="","",IF(Table1[[#This Row],[Days Between Admissions]]&lt;=7,1,0))</f>
        <v/>
      </c>
      <c r="T289" s="6" t="str">
        <f>IF(Table1[[#This Row],[Date of Hospital Discharge]]="","",IF(Table1[[#This Row],[Days Between Admissions]]&lt;=14,1,0))</f>
        <v/>
      </c>
      <c r="U289" s="6" t="str">
        <f>IF(Table1[[#This Row],[Date of Hospital Discharge]]="","",IF(Table1[[#This Row],[Days Between Admissions]]&lt;=30,1,0))</f>
        <v/>
      </c>
      <c r="V289" s="6" t="str">
        <f>IF(Table1[[#This Row],[Date of Hospital Discharge]]="","",IF(Table1[[#This Row],[Days Between Admissions]]&lt;=60,1,0))</f>
        <v/>
      </c>
      <c r="W289" s="6" t="str">
        <f>IF(Table1[[#This Row],[Date of Hospital Discharge]]="","",IF(Table1[[#This Row],[Days Between Admissions]]&lt;=90,1,0))</f>
        <v/>
      </c>
      <c r="X289" s="6" t="str">
        <f>IF(Table1[[#This Row],[Date of Hospital Discharge]]="","",IF(Table1[[#This Row],[Days Between Admissions]]="",0,IF(Table1[[#This Row],[Days Between Admissions]]&gt;90,1,0)))</f>
        <v/>
      </c>
      <c r="Y289" s="6" t="str">
        <f>IF(Table1[[#This Row],[Date of Hospital Discharge]]="","",SUM(Table1[Discharge]))</f>
        <v/>
      </c>
      <c r="Z289" s="6" t="str">
        <f>IF(Table1[[#This Row],[Date of Hospital Discharge]]="","",SUM(Table1[Readmission]))</f>
        <v/>
      </c>
      <c r="AA289" s="6" t="str">
        <f>IF(Table1[[#This Row],[Date of Hospital Discharge]]="","",VLOOKUP(Table1[[#This Row],[Discharge Month]],$AI$9:$AJ$20,2,FALSE))</f>
        <v/>
      </c>
      <c r="AB289" s="6" t="str">
        <f>IF(Table1[[#This Row],[Date of Hospital Discharge]]="","",IF(Table1[[#This Row],[Readmission Bucket]]="Readmission within 7 days",1,0))</f>
        <v/>
      </c>
      <c r="AC289" s="6" t="str">
        <f>IF(Table1[[#This Row],[Date of Hospital Discharge]]="","",IF(Table1[[#This Row],[Readmission Bucket]]="Readmission within 14 days",1,0))</f>
        <v/>
      </c>
      <c r="AD289" s="6" t="str">
        <f>IF(Table1[[#This Row],[Date of Hospital Discharge]]="","",IF(Table1[[#This Row],[Readmission Bucket]]="Readmission within 30 days",1,0))</f>
        <v/>
      </c>
      <c r="AE289" s="6" t="str">
        <f>IF(Table1[[#This Row],[Date of Hospital Discharge]]="","",IF(Table1[[#This Row],[Readmission Bucket]]="Readmission within 60 days",1,0))</f>
        <v/>
      </c>
      <c r="AF289" s="6" t="str">
        <f>IF(Table1[[#This Row],[Date of Hospital Discharge]]="","",IF(Table1[[#This Row],[Readmission Bucket]]="Readmission within 90 days",1,0))</f>
        <v/>
      </c>
      <c r="AG289" s="6" t="str">
        <f>IF(Table1[[#This Row],[Date of Hospital Discharge]]="","",IF(Table1[[#This Row],[Readmission Bucket]]="Readmission Greater than 90 Days",1,0))</f>
        <v/>
      </c>
    </row>
    <row r="290" spans="1:33" x14ac:dyDescent="0.4">
      <c r="A290" s="8">
        <v>282</v>
      </c>
      <c r="F290" s="12"/>
      <c r="H290" s="10"/>
      <c r="I290" s="12"/>
      <c r="M290" s="11"/>
      <c r="N290" s="6" t="str">
        <f>IF(Table1[[#This Row],[Date of Hospital Discharge]]="","",1)</f>
        <v/>
      </c>
      <c r="O290" s="6" t="str">
        <f>IF(Table1[[#This Row],[Date of Hospital Discharge]]="","",IF(Table1[[#This Row],[Unplanned Readmission Date]]="",0,1))</f>
        <v/>
      </c>
      <c r="P290" s="6" t="str">
        <f>IF(Table1[[#This Row],[Readmission]]=1,Table1[[#This Row],[Unplanned Readmission Date]]-Table1[[#This Row],[Date of Hospital Discharge]],"")</f>
        <v/>
      </c>
      <c r="Q290" s="6" t="str">
        <f>IF(P290="","",VLOOKUP(P290,Validation!$F$4:$G$10,2,TRUE))</f>
        <v/>
      </c>
      <c r="R290" s="6" t="str">
        <f>IF(Table1[[#This Row],[Date of Hospital Discharge]]="","",TEXT(Table1[[#This Row],[Date of Hospital Discharge]],"mmmm"))</f>
        <v/>
      </c>
      <c r="S290" s="6" t="str">
        <f>IF(Table1[[#This Row],[Date of Hospital Discharge]]="","",IF(Table1[[#This Row],[Days Between Admissions]]&lt;=7,1,0))</f>
        <v/>
      </c>
      <c r="T290" s="6" t="str">
        <f>IF(Table1[[#This Row],[Date of Hospital Discharge]]="","",IF(Table1[[#This Row],[Days Between Admissions]]&lt;=14,1,0))</f>
        <v/>
      </c>
      <c r="U290" s="6" t="str">
        <f>IF(Table1[[#This Row],[Date of Hospital Discharge]]="","",IF(Table1[[#This Row],[Days Between Admissions]]&lt;=30,1,0))</f>
        <v/>
      </c>
      <c r="V290" s="6" t="str">
        <f>IF(Table1[[#This Row],[Date of Hospital Discharge]]="","",IF(Table1[[#This Row],[Days Between Admissions]]&lt;=60,1,0))</f>
        <v/>
      </c>
      <c r="W290" s="6" t="str">
        <f>IF(Table1[[#This Row],[Date of Hospital Discharge]]="","",IF(Table1[[#This Row],[Days Between Admissions]]&lt;=90,1,0))</f>
        <v/>
      </c>
      <c r="X290" s="6" t="str">
        <f>IF(Table1[[#This Row],[Date of Hospital Discharge]]="","",IF(Table1[[#This Row],[Days Between Admissions]]="",0,IF(Table1[[#This Row],[Days Between Admissions]]&gt;90,1,0)))</f>
        <v/>
      </c>
      <c r="Y290" s="6" t="str">
        <f>IF(Table1[[#This Row],[Date of Hospital Discharge]]="","",SUM(Table1[Discharge]))</f>
        <v/>
      </c>
      <c r="Z290" s="6" t="str">
        <f>IF(Table1[[#This Row],[Date of Hospital Discharge]]="","",SUM(Table1[Readmission]))</f>
        <v/>
      </c>
      <c r="AA290" s="6" t="str">
        <f>IF(Table1[[#This Row],[Date of Hospital Discharge]]="","",VLOOKUP(Table1[[#This Row],[Discharge Month]],$AI$9:$AJ$20,2,FALSE))</f>
        <v/>
      </c>
      <c r="AB290" s="6" t="str">
        <f>IF(Table1[[#This Row],[Date of Hospital Discharge]]="","",IF(Table1[[#This Row],[Readmission Bucket]]="Readmission within 7 days",1,0))</f>
        <v/>
      </c>
      <c r="AC290" s="6" t="str">
        <f>IF(Table1[[#This Row],[Date of Hospital Discharge]]="","",IF(Table1[[#This Row],[Readmission Bucket]]="Readmission within 14 days",1,0))</f>
        <v/>
      </c>
      <c r="AD290" s="6" t="str">
        <f>IF(Table1[[#This Row],[Date of Hospital Discharge]]="","",IF(Table1[[#This Row],[Readmission Bucket]]="Readmission within 30 days",1,0))</f>
        <v/>
      </c>
      <c r="AE290" s="6" t="str">
        <f>IF(Table1[[#This Row],[Date of Hospital Discharge]]="","",IF(Table1[[#This Row],[Readmission Bucket]]="Readmission within 60 days",1,0))</f>
        <v/>
      </c>
      <c r="AF290" s="6" t="str">
        <f>IF(Table1[[#This Row],[Date of Hospital Discharge]]="","",IF(Table1[[#This Row],[Readmission Bucket]]="Readmission within 90 days",1,0))</f>
        <v/>
      </c>
      <c r="AG290" s="6" t="str">
        <f>IF(Table1[[#This Row],[Date of Hospital Discharge]]="","",IF(Table1[[#This Row],[Readmission Bucket]]="Readmission Greater than 90 Days",1,0))</f>
        <v/>
      </c>
    </row>
    <row r="291" spans="1:33" x14ac:dyDescent="0.4">
      <c r="A291" s="8">
        <v>283</v>
      </c>
      <c r="F291" s="12"/>
      <c r="H291" s="10"/>
      <c r="I291" s="12"/>
      <c r="M291" s="11"/>
      <c r="N291" s="6" t="str">
        <f>IF(Table1[[#This Row],[Date of Hospital Discharge]]="","",1)</f>
        <v/>
      </c>
      <c r="O291" s="6" t="str">
        <f>IF(Table1[[#This Row],[Date of Hospital Discharge]]="","",IF(Table1[[#This Row],[Unplanned Readmission Date]]="",0,1))</f>
        <v/>
      </c>
      <c r="P291" s="6" t="str">
        <f>IF(Table1[[#This Row],[Readmission]]=1,Table1[[#This Row],[Unplanned Readmission Date]]-Table1[[#This Row],[Date of Hospital Discharge]],"")</f>
        <v/>
      </c>
      <c r="Q291" s="6" t="str">
        <f>IF(P291="","",VLOOKUP(P291,Validation!$F$4:$G$10,2,TRUE))</f>
        <v/>
      </c>
      <c r="R291" s="6" t="str">
        <f>IF(Table1[[#This Row],[Date of Hospital Discharge]]="","",TEXT(Table1[[#This Row],[Date of Hospital Discharge]],"mmmm"))</f>
        <v/>
      </c>
      <c r="S291" s="6" t="str">
        <f>IF(Table1[[#This Row],[Date of Hospital Discharge]]="","",IF(Table1[[#This Row],[Days Between Admissions]]&lt;=7,1,0))</f>
        <v/>
      </c>
      <c r="T291" s="6" t="str">
        <f>IF(Table1[[#This Row],[Date of Hospital Discharge]]="","",IF(Table1[[#This Row],[Days Between Admissions]]&lt;=14,1,0))</f>
        <v/>
      </c>
      <c r="U291" s="6" t="str">
        <f>IF(Table1[[#This Row],[Date of Hospital Discharge]]="","",IF(Table1[[#This Row],[Days Between Admissions]]&lt;=30,1,0))</f>
        <v/>
      </c>
      <c r="V291" s="6" t="str">
        <f>IF(Table1[[#This Row],[Date of Hospital Discharge]]="","",IF(Table1[[#This Row],[Days Between Admissions]]&lt;=60,1,0))</f>
        <v/>
      </c>
      <c r="W291" s="6" t="str">
        <f>IF(Table1[[#This Row],[Date of Hospital Discharge]]="","",IF(Table1[[#This Row],[Days Between Admissions]]&lt;=90,1,0))</f>
        <v/>
      </c>
      <c r="X291" s="6" t="str">
        <f>IF(Table1[[#This Row],[Date of Hospital Discharge]]="","",IF(Table1[[#This Row],[Days Between Admissions]]="",0,IF(Table1[[#This Row],[Days Between Admissions]]&gt;90,1,0)))</f>
        <v/>
      </c>
      <c r="Y291" s="6" t="str">
        <f>IF(Table1[[#This Row],[Date of Hospital Discharge]]="","",SUM(Table1[Discharge]))</f>
        <v/>
      </c>
      <c r="Z291" s="6" t="str">
        <f>IF(Table1[[#This Row],[Date of Hospital Discharge]]="","",SUM(Table1[Readmission]))</f>
        <v/>
      </c>
      <c r="AA291" s="6" t="str">
        <f>IF(Table1[[#This Row],[Date of Hospital Discharge]]="","",VLOOKUP(Table1[[#This Row],[Discharge Month]],$AI$9:$AJ$20,2,FALSE))</f>
        <v/>
      </c>
      <c r="AB291" s="6" t="str">
        <f>IF(Table1[[#This Row],[Date of Hospital Discharge]]="","",IF(Table1[[#This Row],[Readmission Bucket]]="Readmission within 7 days",1,0))</f>
        <v/>
      </c>
      <c r="AC291" s="6" t="str">
        <f>IF(Table1[[#This Row],[Date of Hospital Discharge]]="","",IF(Table1[[#This Row],[Readmission Bucket]]="Readmission within 14 days",1,0))</f>
        <v/>
      </c>
      <c r="AD291" s="6" t="str">
        <f>IF(Table1[[#This Row],[Date of Hospital Discharge]]="","",IF(Table1[[#This Row],[Readmission Bucket]]="Readmission within 30 days",1,0))</f>
        <v/>
      </c>
      <c r="AE291" s="6" t="str">
        <f>IF(Table1[[#This Row],[Date of Hospital Discharge]]="","",IF(Table1[[#This Row],[Readmission Bucket]]="Readmission within 60 days",1,0))</f>
        <v/>
      </c>
      <c r="AF291" s="6" t="str">
        <f>IF(Table1[[#This Row],[Date of Hospital Discharge]]="","",IF(Table1[[#This Row],[Readmission Bucket]]="Readmission within 90 days",1,0))</f>
        <v/>
      </c>
      <c r="AG291" s="6" t="str">
        <f>IF(Table1[[#This Row],[Date of Hospital Discharge]]="","",IF(Table1[[#This Row],[Readmission Bucket]]="Readmission Greater than 90 Days",1,0))</f>
        <v/>
      </c>
    </row>
    <row r="292" spans="1:33" x14ac:dyDescent="0.4">
      <c r="A292" s="8">
        <v>284</v>
      </c>
      <c r="F292" s="12"/>
      <c r="H292" s="10"/>
      <c r="I292" s="12"/>
      <c r="M292" s="11"/>
      <c r="N292" s="6" t="str">
        <f>IF(Table1[[#This Row],[Date of Hospital Discharge]]="","",1)</f>
        <v/>
      </c>
      <c r="O292" s="6" t="str">
        <f>IF(Table1[[#This Row],[Date of Hospital Discharge]]="","",IF(Table1[[#This Row],[Unplanned Readmission Date]]="",0,1))</f>
        <v/>
      </c>
      <c r="P292" s="6" t="str">
        <f>IF(Table1[[#This Row],[Readmission]]=1,Table1[[#This Row],[Unplanned Readmission Date]]-Table1[[#This Row],[Date of Hospital Discharge]],"")</f>
        <v/>
      </c>
      <c r="Q292" s="6" t="str">
        <f>IF(P292="","",VLOOKUP(P292,Validation!$F$4:$G$10,2,TRUE))</f>
        <v/>
      </c>
      <c r="R292" s="6" t="str">
        <f>IF(Table1[[#This Row],[Date of Hospital Discharge]]="","",TEXT(Table1[[#This Row],[Date of Hospital Discharge]],"mmmm"))</f>
        <v/>
      </c>
      <c r="S292" s="6" t="str">
        <f>IF(Table1[[#This Row],[Date of Hospital Discharge]]="","",IF(Table1[[#This Row],[Days Between Admissions]]&lt;=7,1,0))</f>
        <v/>
      </c>
      <c r="T292" s="6" t="str">
        <f>IF(Table1[[#This Row],[Date of Hospital Discharge]]="","",IF(Table1[[#This Row],[Days Between Admissions]]&lt;=14,1,0))</f>
        <v/>
      </c>
      <c r="U292" s="6" t="str">
        <f>IF(Table1[[#This Row],[Date of Hospital Discharge]]="","",IF(Table1[[#This Row],[Days Between Admissions]]&lt;=30,1,0))</f>
        <v/>
      </c>
      <c r="V292" s="6" t="str">
        <f>IF(Table1[[#This Row],[Date of Hospital Discharge]]="","",IF(Table1[[#This Row],[Days Between Admissions]]&lt;=60,1,0))</f>
        <v/>
      </c>
      <c r="W292" s="6" t="str">
        <f>IF(Table1[[#This Row],[Date of Hospital Discharge]]="","",IF(Table1[[#This Row],[Days Between Admissions]]&lt;=90,1,0))</f>
        <v/>
      </c>
      <c r="X292" s="6" t="str">
        <f>IF(Table1[[#This Row],[Date of Hospital Discharge]]="","",IF(Table1[[#This Row],[Days Between Admissions]]="",0,IF(Table1[[#This Row],[Days Between Admissions]]&gt;90,1,0)))</f>
        <v/>
      </c>
      <c r="Y292" s="6" t="str">
        <f>IF(Table1[[#This Row],[Date of Hospital Discharge]]="","",SUM(Table1[Discharge]))</f>
        <v/>
      </c>
      <c r="Z292" s="6" t="str">
        <f>IF(Table1[[#This Row],[Date of Hospital Discharge]]="","",SUM(Table1[Readmission]))</f>
        <v/>
      </c>
      <c r="AA292" s="6" t="str">
        <f>IF(Table1[[#This Row],[Date of Hospital Discharge]]="","",VLOOKUP(Table1[[#This Row],[Discharge Month]],$AI$9:$AJ$20,2,FALSE))</f>
        <v/>
      </c>
      <c r="AB292" s="6" t="str">
        <f>IF(Table1[[#This Row],[Date of Hospital Discharge]]="","",IF(Table1[[#This Row],[Readmission Bucket]]="Readmission within 7 days",1,0))</f>
        <v/>
      </c>
      <c r="AC292" s="6" t="str">
        <f>IF(Table1[[#This Row],[Date of Hospital Discharge]]="","",IF(Table1[[#This Row],[Readmission Bucket]]="Readmission within 14 days",1,0))</f>
        <v/>
      </c>
      <c r="AD292" s="6" t="str">
        <f>IF(Table1[[#This Row],[Date of Hospital Discharge]]="","",IF(Table1[[#This Row],[Readmission Bucket]]="Readmission within 30 days",1,0))</f>
        <v/>
      </c>
      <c r="AE292" s="6" t="str">
        <f>IF(Table1[[#This Row],[Date of Hospital Discharge]]="","",IF(Table1[[#This Row],[Readmission Bucket]]="Readmission within 60 days",1,0))</f>
        <v/>
      </c>
      <c r="AF292" s="6" t="str">
        <f>IF(Table1[[#This Row],[Date of Hospital Discharge]]="","",IF(Table1[[#This Row],[Readmission Bucket]]="Readmission within 90 days",1,0))</f>
        <v/>
      </c>
      <c r="AG292" s="6" t="str">
        <f>IF(Table1[[#This Row],[Date of Hospital Discharge]]="","",IF(Table1[[#This Row],[Readmission Bucket]]="Readmission Greater than 90 Days",1,0))</f>
        <v/>
      </c>
    </row>
    <row r="293" spans="1:33" x14ac:dyDescent="0.4">
      <c r="A293" s="8">
        <v>285</v>
      </c>
      <c r="F293" s="12"/>
      <c r="H293" s="10"/>
      <c r="I293" s="12"/>
      <c r="M293" s="11"/>
      <c r="N293" s="6" t="str">
        <f>IF(Table1[[#This Row],[Date of Hospital Discharge]]="","",1)</f>
        <v/>
      </c>
      <c r="O293" s="6" t="str">
        <f>IF(Table1[[#This Row],[Date of Hospital Discharge]]="","",IF(Table1[[#This Row],[Unplanned Readmission Date]]="",0,1))</f>
        <v/>
      </c>
      <c r="P293" s="6" t="str">
        <f>IF(Table1[[#This Row],[Readmission]]=1,Table1[[#This Row],[Unplanned Readmission Date]]-Table1[[#This Row],[Date of Hospital Discharge]],"")</f>
        <v/>
      </c>
      <c r="Q293" s="6" t="str">
        <f>IF(P293="","",VLOOKUP(P293,Validation!$F$4:$G$10,2,TRUE))</f>
        <v/>
      </c>
      <c r="R293" s="6" t="str">
        <f>IF(Table1[[#This Row],[Date of Hospital Discharge]]="","",TEXT(Table1[[#This Row],[Date of Hospital Discharge]],"mmmm"))</f>
        <v/>
      </c>
      <c r="S293" s="6" t="str">
        <f>IF(Table1[[#This Row],[Date of Hospital Discharge]]="","",IF(Table1[[#This Row],[Days Between Admissions]]&lt;=7,1,0))</f>
        <v/>
      </c>
      <c r="T293" s="6" t="str">
        <f>IF(Table1[[#This Row],[Date of Hospital Discharge]]="","",IF(Table1[[#This Row],[Days Between Admissions]]&lt;=14,1,0))</f>
        <v/>
      </c>
      <c r="U293" s="6" t="str">
        <f>IF(Table1[[#This Row],[Date of Hospital Discharge]]="","",IF(Table1[[#This Row],[Days Between Admissions]]&lt;=30,1,0))</f>
        <v/>
      </c>
      <c r="V293" s="6" t="str">
        <f>IF(Table1[[#This Row],[Date of Hospital Discharge]]="","",IF(Table1[[#This Row],[Days Between Admissions]]&lt;=60,1,0))</f>
        <v/>
      </c>
      <c r="W293" s="6" t="str">
        <f>IF(Table1[[#This Row],[Date of Hospital Discharge]]="","",IF(Table1[[#This Row],[Days Between Admissions]]&lt;=90,1,0))</f>
        <v/>
      </c>
      <c r="X293" s="6" t="str">
        <f>IF(Table1[[#This Row],[Date of Hospital Discharge]]="","",IF(Table1[[#This Row],[Days Between Admissions]]="",0,IF(Table1[[#This Row],[Days Between Admissions]]&gt;90,1,0)))</f>
        <v/>
      </c>
      <c r="Y293" s="6" t="str">
        <f>IF(Table1[[#This Row],[Date of Hospital Discharge]]="","",SUM(Table1[Discharge]))</f>
        <v/>
      </c>
      <c r="Z293" s="6" t="str">
        <f>IF(Table1[[#This Row],[Date of Hospital Discharge]]="","",SUM(Table1[Readmission]))</f>
        <v/>
      </c>
      <c r="AA293" s="6" t="str">
        <f>IF(Table1[[#This Row],[Date of Hospital Discharge]]="","",VLOOKUP(Table1[[#This Row],[Discharge Month]],$AI$9:$AJ$20,2,FALSE))</f>
        <v/>
      </c>
      <c r="AB293" s="6" t="str">
        <f>IF(Table1[[#This Row],[Date of Hospital Discharge]]="","",IF(Table1[[#This Row],[Readmission Bucket]]="Readmission within 7 days",1,0))</f>
        <v/>
      </c>
      <c r="AC293" s="6" t="str">
        <f>IF(Table1[[#This Row],[Date of Hospital Discharge]]="","",IF(Table1[[#This Row],[Readmission Bucket]]="Readmission within 14 days",1,0))</f>
        <v/>
      </c>
      <c r="AD293" s="6" t="str">
        <f>IF(Table1[[#This Row],[Date of Hospital Discharge]]="","",IF(Table1[[#This Row],[Readmission Bucket]]="Readmission within 30 days",1,0))</f>
        <v/>
      </c>
      <c r="AE293" s="6" t="str">
        <f>IF(Table1[[#This Row],[Date of Hospital Discharge]]="","",IF(Table1[[#This Row],[Readmission Bucket]]="Readmission within 60 days",1,0))</f>
        <v/>
      </c>
      <c r="AF293" s="6" t="str">
        <f>IF(Table1[[#This Row],[Date of Hospital Discharge]]="","",IF(Table1[[#This Row],[Readmission Bucket]]="Readmission within 90 days",1,0))</f>
        <v/>
      </c>
      <c r="AG293" s="6" t="str">
        <f>IF(Table1[[#This Row],[Date of Hospital Discharge]]="","",IF(Table1[[#This Row],[Readmission Bucket]]="Readmission Greater than 90 Days",1,0))</f>
        <v/>
      </c>
    </row>
    <row r="294" spans="1:33" x14ac:dyDescent="0.4">
      <c r="A294" s="8">
        <v>286</v>
      </c>
      <c r="F294" s="12"/>
      <c r="H294" s="10"/>
      <c r="I294" s="12"/>
      <c r="M294" s="11"/>
      <c r="N294" s="6" t="str">
        <f>IF(Table1[[#This Row],[Date of Hospital Discharge]]="","",1)</f>
        <v/>
      </c>
      <c r="O294" s="6" t="str">
        <f>IF(Table1[[#This Row],[Date of Hospital Discharge]]="","",IF(Table1[[#This Row],[Unplanned Readmission Date]]="",0,1))</f>
        <v/>
      </c>
      <c r="P294" s="6" t="str">
        <f>IF(Table1[[#This Row],[Readmission]]=1,Table1[[#This Row],[Unplanned Readmission Date]]-Table1[[#This Row],[Date of Hospital Discharge]],"")</f>
        <v/>
      </c>
      <c r="Q294" s="6" t="str">
        <f>IF(P294="","",VLOOKUP(P294,Validation!$F$4:$G$10,2,TRUE))</f>
        <v/>
      </c>
      <c r="R294" s="6" t="str">
        <f>IF(Table1[[#This Row],[Date of Hospital Discharge]]="","",TEXT(Table1[[#This Row],[Date of Hospital Discharge]],"mmmm"))</f>
        <v/>
      </c>
      <c r="S294" s="6" t="str">
        <f>IF(Table1[[#This Row],[Date of Hospital Discharge]]="","",IF(Table1[[#This Row],[Days Between Admissions]]&lt;=7,1,0))</f>
        <v/>
      </c>
      <c r="T294" s="6" t="str">
        <f>IF(Table1[[#This Row],[Date of Hospital Discharge]]="","",IF(Table1[[#This Row],[Days Between Admissions]]&lt;=14,1,0))</f>
        <v/>
      </c>
      <c r="U294" s="6" t="str">
        <f>IF(Table1[[#This Row],[Date of Hospital Discharge]]="","",IF(Table1[[#This Row],[Days Between Admissions]]&lt;=30,1,0))</f>
        <v/>
      </c>
      <c r="V294" s="6" t="str">
        <f>IF(Table1[[#This Row],[Date of Hospital Discharge]]="","",IF(Table1[[#This Row],[Days Between Admissions]]&lt;=60,1,0))</f>
        <v/>
      </c>
      <c r="W294" s="6" t="str">
        <f>IF(Table1[[#This Row],[Date of Hospital Discharge]]="","",IF(Table1[[#This Row],[Days Between Admissions]]&lt;=90,1,0))</f>
        <v/>
      </c>
      <c r="X294" s="6" t="str">
        <f>IF(Table1[[#This Row],[Date of Hospital Discharge]]="","",IF(Table1[[#This Row],[Days Between Admissions]]="",0,IF(Table1[[#This Row],[Days Between Admissions]]&gt;90,1,0)))</f>
        <v/>
      </c>
      <c r="Y294" s="6" t="str">
        <f>IF(Table1[[#This Row],[Date of Hospital Discharge]]="","",SUM(Table1[Discharge]))</f>
        <v/>
      </c>
      <c r="Z294" s="6" t="str">
        <f>IF(Table1[[#This Row],[Date of Hospital Discharge]]="","",SUM(Table1[Readmission]))</f>
        <v/>
      </c>
      <c r="AA294" s="6" t="str">
        <f>IF(Table1[[#This Row],[Date of Hospital Discharge]]="","",VLOOKUP(Table1[[#This Row],[Discharge Month]],$AI$9:$AJ$20,2,FALSE))</f>
        <v/>
      </c>
      <c r="AB294" s="6" t="str">
        <f>IF(Table1[[#This Row],[Date of Hospital Discharge]]="","",IF(Table1[[#This Row],[Readmission Bucket]]="Readmission within 7 days",1,0))</f>
        <v/>
      </c>
      <c r="AC294" s="6" t="str">
        <f>IF(Table1[[#This Row],[Date of Hospital Discharge]]="","",IF(Table1[[#This Row],[Readmission Bucket]]="Readmission within 14 days",1,0))</f>
        <v/>
      </c>
      <c r="AD294" s="6" t="str">
        <f>IF(Table1[[#This Row],[Date of Hospital Discharge]]="","",IF(Table1[[#This Row],[Readmission Bucket]]="Readmission within 30 days",1,0))</f>
        <v/>
      </c>
      <c r="AE294" s="6" t="str">
        <f>IF(Table1[[#This Row],[Date of Hospital Discharge]]="","",IF(Table1[[#This Row],[Readmission Bucket]]="Readmission within 60 days",1,0))</f>
        <v/>
      </c>
      <c r="AF294" s="6" t="str">
        <f>IF(Table1[[#This Row],[Date of Hospital Discharge]]="","",IF(Table1[[#This Row],[Readmission Bucket]]="Readmission within 90 days",1,0))</f>
        <v/>
      </c>
      <c r="AG294" s="6" t="str">
        <f>IF(Table1[[#This Row],[Date of Hospital Discharge]]="","",IF(Table1[[#This Row],[Readmission Bucket]]="Readmission Greater than 90 Days",1,0))</f>
        <v/>
      </c>
    </row>
    <row r="295" spans="1:33" x14ac:dyDescent="0.4">
      <c r="A295" s="8">
        <v>287</v>
      </c>
      <c r="F295" s="12"/>
      <c r="H295" s="10"/>
      <c r="I295" s="12"/>
      <c r="M295" s="11"/>
      <c r="N295" s="6" t="str">
        <f>IF(Table1[[#This Row],[Date of Hospital Discharge]]="","",1)</f>
        <v/>
      </c>
      <c r="O295" s="6" t="str">
        <f>IF(Table1[[#This Row],[Date of Hospital Discharge]]="","",IF(Table1[[#This Row],[Unplanned Readmission Date]]="",0,1))</f>
        <v/>
      </c>
      <c r="P295" s="6" t="str">
        <f>IF(Table1[[#This Row],[Readmission]]=1,Table1[[#This Row],[Unplanned Readmission Date]]-Table1[[#This Row],[Date of Hospital Discharge]],"")</f>
        <v/>
      </c>
      <c r="Q295" s="6" t="str">
        <f>IF(P295="","",VLOOKUP(P295,Validation!$F$4:$G$10,2,TRUE))</f>
        <v/>
      </c>
      <c r="R295" s="6" t="str">
        <f>IF(Table1[[#This Row],[Date of Hospital Discharge]]="","",TEXT(Table1[[#This Row],[Date of Hospital Discharge]],"mmmm"))</f>
        <v/>
      </c>
      <c r="S295" s="6" t="str">
        <f>IF(Table1[[#This Row],[Date of Hospital Discharge]]="","",IF(Table1[[#This Row],[Days Between Admissions]]&lt;=7,1,0))</f>
        <v/>
      </c>
      <c r="T295" s="6" t="str">
        <f>IF(Table1[[#This Row],[Date of Hospital Discharge]]="","",IF(Table1[[#This Row],[Days Between Admissions]]&lt;=14,1,0))</f>
        <v/>
      </c>
      <c r="U295" s="6" t="str">
        <f>IF(Table1[[#This Row],[Date of Hospital Discharge]]="","",IF(Table1[[#This Row],[Days Between Admissions]]&lt;=30,1,0))</f>
        <v/>
      </c>
      <c r="V295" s="6" t="str">
        <f>IF(Table1[[#This Row],[Date of Hospital Discharge]]="","",IF(Table1[[#This Row],[Days Between Admissions]]&lt;=60,1,0))</f>
        <v/>
      </c>
      <c r="W295" s="6" t="str">
        <f>IF(Table1[[#This Row],[Date of Hospital Discharge]]="","",IF(Table1[[#This Row],[Days Between Admissions]]&lt;=90,1,0))</f>
        <v/>
      </c>
      <c r="X295" s="6" t="str">
        <f>IF(Table1[[#This Row],[Date of Hospital Discharge]]="","",IF(Table1[[#This Row],[Days Between Admissions]]="",0,IF(Table1[[#This Row],[Days Between Admissions]]&gt;90,1,0)))</f>
        <v/>
      </c>
      <c r="Y295" s="6" t="str">
        <f>IF(Table1[[#This Row],[Date of Hospital Discharge]]="","",SUM(Table1[Discharge]))</f>
        <v/>
      </c>
      <c r="Z295" s="6" t="str">
        <f>IF(Table1[[#This Row],[Date of Hospital Discharge]]="","",SUM(Table1[Readmission]))</f>
        <v/>
      </c>
      <c r="AA295" s="6" t="str">
        <f>IF(Table1[[#This Row],[Date of Hospital Discharge]]="","",VLOOKUP(Table1[[#This Row],[Discharge Month]],$AI$9:$AJ$20,2,FALSE))</f>
        <v/>
      </c>
      <c r="AB295" s="6" t="str">
        <f>IF(Table1[[#This Row],[Date of Hospital Discharge]]="","",IF(Table1[[#This Row],[Readmission Bucket]]="Readmission within 7 days",1,0))</f>
        <v/>
      </c>
      <c r="AC295" s="6" t="str">
        <f>IF(Table1[[#This Row],[Date of Hospital Discharge]]="","",IF(Table1[[#This Row],[Readmission Bucket]]="Readmission within 14 days",1,0))</f>
        <v/>
      </c>
      <c r="AD295" s="6" t="str">
        <f>IF(Table1[[#This Row],[Date of Hospital Discharge]]="","",IF(Table1[[#This Row],[Readmission Bucket]]="Readmission within 30 days",1,0))</f>
        <v/>
      </c>
      <c r="AE295" s="6" t="str">
        <f>IF(Table1[[#This Row],[Date of Hospital Discharge]]="","",IF(Table1[[#This Row],[Readmission Bucket]]="Readmission within 60 days",1,0))</f>
        <v/>
      </c>
      <c r="AF295" s="6" t="str">
        <f>IF(Table1[[#This Row],[Date of Hospital Discharge]]="","",IF(Table1[[#This Row],[Readmission Bucket]]="Readmission within 90 days",1,0))</f>
        <v/>
      </c>
      <c r="AG295" s="6" t="str">
        <f>IF(Table1[[#This Row],[Date of Hospital Discharge]]="","",IF(Table1[[#This Row],[Readmission Bucket]]="Readmission Greater than 90 Days",1,0))</f>
        <v/>
      </c>
    </row>
    <row r="296" spans="1:33" x14ac:dyDescent="0.4">
      <c r="A296" s="8">
        <v>288</v>
      </c>
      <c r="F296" s="12"/>
      <c r="H296" s="10"/>
      <c r="I296" s="12"/>
      <c r="M296" s="11"/>
      <c r="N296" s="6" t="str">
        <f>IF(Table1[[#This Row],[Date of Hospital Discharge]]="","",1)</f>
        <v/>
      </c>
      <c r="O296" s="6" t="str">
        <f>IF(Table1[[#This Row],[Date of Hospital Discharge]]="","",IF(Table1[[#This Row],[Unplanned Readmission Date]]="",0,1))</f>
        <v/>
      </c>
      <c r="P296" s="6" t="str">
        <f>IF(Table1[[#This Row],[Readmission]]=1,Table1[[#This Row],[Unplanned Readmission Date]]-Table1[[#This Row],[Date of Hospital Discharge]],"")</f>
        <v/>
      </c>
      <c r="Q296" s="6" t="str">
        <f>IF(P296="","",VLOOKUP(P296,Validation!$F$4:$G$10,2,TRUE))</f>
        <v/>
      </c>
      <c r="R296" s="6" t="str">
        <f>IF(Table1[[#This Row],[Date of Hospital Discharge]]="","",TEXT(Table1[[#This Row],[Date of Hospital Discharge]],"mmmm"))</f>
        <v/>
      </c>
      <c r="S296" s="6" t="str">
        <f>IF(Table1[[#This Row],[Date of Hospital Discharge]]="","",IF(Table1[[#This Row],[Days Between Admissions]]&lt;=7,1,0))</f>
        <v/>
      </c>
      <c r="T296" s="6" t="str">
        <f>IF(Table1[[#This Row],[Date of Hospital Discharge]]="","",IF(Table1[[#This Row],[Days Between Admissions]]&lt;=14,1,0))</f>
        <v/>
      </c>
      <c r="U296" s="6" t="str">
        <f>IF(Table1[[#This Row],[Date of Hospital Discharge]]="","",IF(Table1[[#This Row],[Days Between Admissions]]&lt;=30,1,0))</f>
        <v/>
      </c>
      <c r="V296" s="6" t="str">
        <f>IF(Table1[[#This Row],[Date of Hospital Discharge]]="","",IF(Table1[[#This Row],[Days Between Admissions]]&lt;=60,1,0))</f>
        <v/>
      </c>
      <c r="W296" s="6" t="str">
        <f>IF(Table1[[#This Row],[Date of Hospital Discharge]]="","",IF(Table1[[#This Row],[Days Between Admissions]]&lt;=90,1,0))</f>
        <v/>
      </c>
      <c r="X296" s="6" t="str">
        <f>IF(Table1[[#This Row],[Date of Hospital Discharge]]="","",IF(Table1[[#This Row],[Days Between Admissions]]="",0,IF(Table1[[#This Row],[Days Between Admissions]]&gt;90,1,0)))</f>
        <v/>
      </c>
      <c r="Y296" s="6" t="str">
        <f>IF(Table1[[#This Row],[Date of Hospital Discharge]]="","",SUM(Table1[Discharge]))</f>
        <v/>
      </c>
      <c r="Z296" s="6" t="str">
        <f>IF(Table1[[#This Row],[Date of Hospital Discharge]]="","",SUM(Table1[Readmission]))</f>
        <v/>
      </c>
      <c r="AA296" s="6" t="str">
        <f>IF(Table1[[#This Row],[Date of Hospital Discharge]]="","",VLOOKUP(Table1[[#This Row],[Discharge Month]],$AI$9:$AJ$20,2,FALSE))</f>
        <v/>
      </c>
      <c r="AB296" s="6" t="str">
        <f>IF(Table1[[#This Row],[Date of Hospital Discharge]]="","",IF(Table1[[#This Row],[Readmission Bucket]]="Readmission within 7 days",1,0))</f>
        <v/>
      </c>
      <c r="AC296" s="6" t="str">
        <f>IF(Table1[[#This Row],[Date of Hospital Discharge]]="","",IF(Table1[[#This Row],[Readmission Bucket]]="Readmission within 14 days",1,0))</f>
        <v/>
      </c>
      <c r="AD296" s="6" t="str">
        <f>IF(Table1[[#This Row],[Date of Hospital Discharge]]="","",IF(Table1[[#This Row],[Readmission Bucket]]="Readmission within 30 days",1,0))</f>
        <v/>
      </c>
      <c r="AE296" s="6" t="str">
        <f>IF(Table1[[#This Row],[Date of Hospital Discharge]]="","",IF(Table1[[#This Row],[Readmission Bucket]]="Readmission within 60 days",1,0))</f>
        <v/>
      </c>
      <c r="AF296" s="6" t="str">
        <f>IF(Table1[[#This Row],[Date of Hospital Discharge]]="","",IF(Table1[[#This Row],[Readmission Bucket]]="Readmission within 90 days",1,0))</f>
        <v/>
      </c>
      <c r="AG296" s="6" t="str">
        <f>IF(Table1[[#This Row],[Date of Hospital Discharge]]="","",IF(Table1[[#This Row],[Readmission Bucket]]="Readmission Greater than 90 Days",1,0))</f>
        <v/>
      </c>
    </row>
    <row r="297" spans="1:33" x14ac:dyDescent="0.4">
      <c r="A297" s="8">
        <v>289</v>
      </c>
      <c r="F297" s="12"/>
      <c r="H297" s="10"/>
      <c r="I297" s="12"/>
      <c r="M297" s="11"/>
      <c r="N297" s="6" t="str">
        <f>IF(Table1[[#This Row],[Date of Hospital Discharge]]="","",1)</f>
        <v/>
      </c>
      <c r="O297" s="6" t="str">
        <f>IF(Table1[[#This Row],[Date of Hospital Discharge]]="","",IF(Table1[[#This Row],[Unplanned Readmission Date]]="",0,1))</f>
        <v/>
      </c>
      <c r="P297" s="6" t="str">
        <f>IF(Table1[[#This Row],[Readmission]]=1,Table1[[#This Row],[Unplanned Readmission Date]]-Table1[[#This Row],[Date of Hospital Discharge]],"")</f>
        <v/>
      </c>
      <c r="Q297" s="6" t="str">
        <f>IF(P297="","",VLOOKUP(P297,Validation!$F$4:$G$10,2,TRUE))</f>
        <v/>
      </c>
      <c r="R297" s="6" t="str">
        <f>IF(Table1[[#This Row],[Date of Hospital Discharge]]="","",TEXT(Table1[[#This Row],[Date of Hospital Discharge]],"mmmm"))</f>
        <v/>
      </c>
      <c r="S297" s="6" t="str">
        <f>IF(Table1[[#This Row],[Date of Hospital Discharge]]="","",IF(Table1[[#This Row],[Days Between Admissions]]&lt;=7,1,0))</f>
        <v/>
      </c>
      <c r="T297" s="6" t="str">
        <f>IF(Table1[[#This Row],[Date of Hospital Discharge]]="","",IF(Table1[[#This Row],[Days Between Admissions]]&lt;=14,1,0))</f>
        <v/>
      </c>
      <c r="U297" s="6" t="str">
        <f>IF(Table1[[#This Row],[Date of Hospital Discharge]]="","",IF(Table1[[#This Row],[Days Between Admissions]]&lt;=30,1,0))</f>
        <v/>
      </c>
      <c r="V297" s="6" t="str">
        <f>IF(Table1[[#This Row],[Date of Hospital Discharge]]="","",IF(Table1[[#This Row],[Days Between Admissions]]&lt;=60,1,0))</f>
        <v/>
      </c>
      <c r="W297" s="6" t="str">
        <f>IF(Table1[[#This Row],[Date of Hospital Discharge]]="","",IF(Table1[[#This Row],[Days Between Admissions]]&lt;=90,1,0))</f>
        <v/>
      </c>
      <c r="X297" s="6" t="str">
        <f>IF(Table1[[#This Row],[Date of Hospital Discharge]]="","",IF(Table1[[#This Row],[Days Between Admissions]]="",0,IF(Table1[[#This Row],[Days Between Admissions]]&gt;90,1,0)))</f>
        <v/>
      </c>
      <c r="Y297" s="6" t="str">
        <f>IF(Table1[[#This Row],[Date of Hospital Discharge]]="","",SUM(Table1[Discharge]))</f>
        <v/>
      </c>
      <c r="Z297" s="6" t="str">
        <f>IF(Table1[[#This Row],[Date of Hospital Discharge]]="","",SUM(Table1[Readmission]))</f>
        <v/>
      </c>
      <c r="AA297" s="6" t="str">
        <f>IF(Table1[[#This Row],[Date of Hospital Discharge]]="","",VLOOKUP(Table1[[#This Row],[Discharge Month]],$AI$9:$AJ$20,2,FALSE))</f>
        <v/>
      </c>
      <c r="AB297" s="6" t="str">
        <f>IF(Table1[[#This Row],[Date of Hospital Discharge]]="","",IF(Table1[[#This Row],[Readmission Bucket]]="Readmission within 7 days",1,0))</f>
        <v/>
      </c>
      <c r="AC297" s="6" t="str">
        <f>IF(Table1[[#This Row],[Date of Hospital Discharge]]="","",IF(Table1[[#This Row],[Readmission Bucket]]="Readmission within 14 days",1,0))</f>
        <v/>
      </c>
      <c r="AD297" s="6" t="str">
        <f>IF(Table1[[#This Row],[Date of Hospital Discharge]]="","",IF(Table1[[#This Row],[Readmission Bucket]]="Readmission within 30 days",1,0))</f>
        <v/>
      </c>
      <c r="AE297" s="6" t="str">
        <f>IF(Table1[[#This Row],[Date of Hospital Discharge]]="","",IF(Table1[[#This Row],[Readmission Bucket]]="Readmission within 60 days",1,0))</f>
        <v/>
      </c>
      <c r="AF297" s="6" t="str">
        <f>IF(Table1[[#This Row],[Date of Hospital Discharge]]="","",IF(Table1[[#This Row],[Readmission Bucket]]="Readmission within 90 days",1,0))</f>
        <v/>
      </c>
      <c r="AG297" s="6" t="str">
        <f>IF(Table1[[#This Row],[Date of Hospital Discharge]]="","",IF(Table1[[#This Row],[Readmission Bucket]]="Readmission Greater than 90 Days",1,0))</f>
        <v/>
      </c>
    </row>
    <row r="298" spans="1:33" x14ac:dyDescent="0.4">
      <c r="A298" s="8">
        <v>290</v>
      </c>
      <c r="F298" s="12"/>
      <c r="H298" s="10"/>
      <c r="I298" s="12"/>
      <c r="M298" s="11"/>
      <c r="N298" s="6" t="str">
        <f>IF(Table1[[#This Row],[Date of Hospital Discharge]]="","",1)</f>
        <v/>
      </c>
      <c r="O298" s="6" t="str">
        <f>IF(Table1[[#This Row],[Date of Hospital Discharge]]="","",IF(Table1[[#This Row],[Unplanned Readmission Date]]="",0,1))</f>
        <v/>
      </c>
      <c r="P298" s="6" t="str">
        <f>IF(Table1[[#This Row],[Readmission]]=1,Table1[[#This Row],[Unplanned Readmission Date]]-Table1[[#This Row],[Date of Hospital Discharge]],"")</f>
        <v/>
      </c>
      <c r="Q298" s="6" t="str">
        <f>IF(P298="","",VLOOKUP(P298,Validation!$F$4:$G$10,2,TRUE))</f>
        <v/>
      </c>
      <c r="R298" s="6" t="str">
        <f>IF(Table1[[#This Row],[Date of Hospital Discharge]]="","",TEXT(Table1[[#This Row],[Date of Hospital Discharge]],"mmmm"))</f>
        <v/>
      </c>
      <c r="S298" s="6" t="str">
        <f>IF(Table1[[#This Row],[Date of Hospital Discharge]]="","",IF(Table1[[#This Row],[Days Between Admissions]]&lt;=7,1,0))</f>
        <v/>
      </c>
      <c r="T298" s="6" t="str">
        <f>IF(Table1[[#This Row],[Date of Hospital Discharge]]="","",IF(Table1[[#This Row],[Days Between Admissions]]&lt;=14,1,0))</f>
        <v/>
      </c>
      <c r="U298" s="6" t="str">
        <f>IF(Table1[[#This Row],[Date of Hospital Discharge]]="","",IF(Table1[[#This Row],[Days Between Admissions]]&lt;=30,1,0))</f>
        <v/>
      </c>
      <c r="V298" s="6" t="str">
        <f>IF(Table1[[#This Row],[Date of Hospital Discharge]]="","",IF(Table1[[#This Row],[Days Between Admissions]]&lt;=60,1,0))</f>
        <v/>
      </c>
      <c r="W298" s="6" t="str">
        <f>IF(Table1[[#This Row],[Date of Hospital Discharge]]="","",IF(Table1[[#This Row],[Days Between Admissions]]&lt;=90,1,0))</f>
        <v/>
      </c>
      <c r="X298" s="6" t="str">
        <f>IF(Table1[[#This Row],[Date of Hospital Discharge]]="","",IF(Table1[[#This Row],[Days Between Admissions]]="",0,IF(Table1[[#This Row],[Days Between Admissions]]&gt;90,1,0)))</f>
        <v/>
      </c>
      <c r="Y298" s="6" t="str">
        <f>IF(Table1[[#This Row],[Date of Hospital Discharge]]="","",SUM(Table1[Discharge]))</f>
        <v/>
      </c>
      <c r="Z298" s="6" t="str">
        <f>IF(Table1[[#This Row],[Date of Hospital Discharge]]="","",SUM(Table1[Readmission]))</f>
        <v/>
      </c>
      <c r="AA298" s="6" t="str">
        <f>IF(Table1[[#This Row],[Date of Hospital Discharge]]="","",VLOOKUP(Table1[[#This Row],[Discharge Month]],$AI$9:$AJ$20,2,FALSE))</f>
        <v/>
      </c>
      <c r="AB298" s="6" t="str">
        <f>IF(Table1[[#This Row],[Date of Hospital Discharge]]="","",IF(Table1[[#This Row],[Readmission Bucket]]="Readmission within 7 days",1,0))</f>
        <v/>
      </c>
      <c r="AC298" s="6" t="str">
        <f>IF(Table1[[#This Row],[Date of Hospital Discharge]]="","",IF(Table1[[#This Row],[Readmission Bucket]]="Readmission within 14 days",1,0))</f>
        <v/>
      </c>
      <c r="AD298" s="6" t="str">
        <f>IF(Table1[[#This Row],[Date of Hospital Discharge]]="","",IF(Table1[[#This Row],[Readmission Bucket]]="Readmission within 30 days",1,0))</f>
        <v/>
      </c>
      <c r="AE298" s="6" t="str">
        <f>IF(Table1[[#This Row],[Date of Hospital Discharge]]="","",IF(Table1[[#This Row],[Readmission Bucket]]="Readmission within 60 days",1,0))</f>
        <v/>
      </c>
      <c r="AF298" s="6" t="str">
        <f>IF(Table1[[#This Row],[Date of Hospital Discharge]]="","",IF(Table1[[#This Row],[Readmission Bucket]]="Readmission within 90 days",1,0))</f>
        <v/>
      </c>
      <c r="AG298" s="6" t="str">
        <f>IF(Table1[[#This Row],[Date of Hospital Discharge]]="","",IF(Table1[[#This Row],[Readmission Bucket]]="Readmission Greater than 90 Days",1,0))</f>
        <v/>
      </c>
    </row>
    <row r="299" spans="1:33" x14ac:dyDescent="0.4">
      <c r="A299" s="8">
        <v>291</v>
      </c>
      <c r="F299" s="12"/>
      <c r="H299" s="10"/>
      <c r="I299" s="12"/>
      <c r="M299" s="11"/>
      <c r="N299" s="6" t="str">
        <f>IF(Table1[[#This Row],[Date of Hospital Discharge]]="","",1)</f>
        <v/>
      </c>
      <c r="O299" s="6" t="str">
        <f>IF(Table1[[#This Row],[Date of Hospital Discharge]]="","",IF(Table1[[#This Row],[Unplanned Readmission Date]]="",0,1))</f>
        <v/>
      </c>
      <c r="P299" s="6" t="str">
        <f>IF(Table1[[#This Row],[Readmission]]=1,Table1[[#This Row],[Unplanned Readmission Date]]-Table1[[#This Row],[Date of Hospital Discharge]],"")</f>
        <v/>
      </c>
      <c r="Q299" s="6" t="str">
        <f>IF(P299="","",VLOOKUP(P299,Validation!$F$4:$G$10,2,TRUE))</f>
        <v/>
      </c>
      <c r="R299" s="6" t="str">
        <f>IF(Table1[[#This Row],[Date of Hospital Discharge]]="","",TEXT(Table1[[#This Row],[Date of Hospital Discharge]],"mmmm"))</f>
        <v/>
      </c>
      <c r="S299" s="6" t="str">
        <f>IF(Table1[[#This Row],[Date of Hospital Discharge]]="","",IF(Table1[[#This Row],[Days Between Admissions]]&lt;=7,1,0))</f>
        <v/>
      </c>
      <c r="T299" s="6" t="str">
        <f>IF(Table1[[#This Row],[Date of Hospital Discharge]]="","",IF(Table1[[#This Row],[Days Between Admissions]]&lt;=14,1,0))</f>
        <v/>
      </c>
      <c r="U299" s="6" t="str">
        <f>IF(Table1[[#This Row],[Date of Hospital Discharge]]="","",IF(Table1[[#This Row],[Days Between Admissions]]&lt;=30,1,0))</f>
        <v/>
      </c>
      <c r="V299" s="6" t="str">
        <f>IF(Table1[[#This Row],[Date of Hospital Discharge]]="","",IF(Table1[[#This Row],[Days Between Admissions]]&lt;=60,1,0))</f>
        <v/>
      </c>
      <c r="W299" s="6" t="str">
        <f>IF(Table1[[#This Row],[Date of Hospital Discharge]]="","",IF(Table1[[#This Row],[Days Between Admissions]]&lt;=90,1,0))</f>
        <v/>
      </c>
      <c r="X299" s="6" t="str">
        <f>IF(Table1[[#This Row],[Date of Hospital Discharge]]="","",IF(Table1[[#This Row],[Days Between Admissions]]="",0,IF(Table1[[#This Row],[Days Between Admissions]]&gt;90,1,0)))</f>
        <v/>
      </c>
      <c r="Y299" s="6" t="str">
        <f>IF(Table1[[#This Row],[Date of Hospital Discharge]]="","",SUM(Table1[Discharge]))</f>
        <v/>
      </c>
      <c r="Z299" s="6" t="str">
        <f>IF(Table1[[#This Row],[Date of Hospital Discharge]]="","",SUM(Table1[Readmission]))</f>
        <v/>
      </c>
      <c r="AA299" s="6" t="str">
        <f>IF(Table1[[#This Row],[Date of Hospital Discharge]]="","",VLOOKUP(Table1[[#This Row],[Discharge Month]],$AI$9:$AJ$20,2,FALSE))</f>
        <v/>
      </c>
      <c r="AB299" s="6" t="str">
        <f>IF(Table1[[#This Row],[Date of Hospital Discharge]]="","",IF(Table1[[#This Row],[Readmission Bucket]]="Readmission within 7 days",1,0))</f>
        <v/>
      </c>
      <c r="AC299" s="6" t="str">
        <f>IF(Table1[[#This Row],[Date of Hospital Discharge]]="","",IF(Table1[[#This Row],[Readmission Bucket]]="Readmission within 14 days",1,0))</f>
        <v/>
      </c>
      <c r="AD299" s="6" t="str">
        <f>IF(Table1[[#This Row],[Date of Hospital Discharge]]="","",IF(Table1[[#This Row],[Readmission Bucket]]="Readmission within 30 days",1,0))</f>
        <v/>
      </c>
      <c r="AE299" s="6" t="str">
        <f>IF(Table1[[#This Row],[Date of Hospital Discharge]]="","",IF(Table1[[#This Row],[Readmission Bucket]]="Readmission within 60 days",1,0))</f>
        <v/>
      </c>
      <c r="AF299" s="6" t="str">
        <f>IF(Table1[[#This Row],[Date of Hospital Discharge]]="","",IF(Table1[[#This Row],[Readmission Bucket]]="Readmission within 90 days",1,0))</f>
        <v/>
      </c>
      <c r="AG299" s="6" t="str">
        <f>IF(Table1[[#This Row],[Date of Hospital Discharge]]="","",IF(Table1[[#This Row],[Readmission Bucket]]="Readmission Greater than 90 Days",1,0))</f>
        <v/>
      </c>
    </row>
    <row r="300" spans="1:33" x14ac:dyDescent="0.4">
      <c r="A300" s="8">
        <v>292</v>
      </c>
      <c r="F300" s="12"/>
      <c r="H300" s="10"/>
      <c r="I300" s="12"/>
      <c r="M300" s="11"/>
      <c r="N300" s="6" t="str">
        <f>IF(Table1[[#This Row],[Date of Hospital Discharge]]="","",1)</f>
        <v/>
      </c>
      <c r="O300" s="6" t="str">
        <f>IF(Table1[[#This Row],[Date of Hospital Discharge]]="","",IF(Table1[[#This Row],[Unplanned Readmission Date]]="",0,1))</f>
        <v/>
      </c>
      <c r="P300" s="6" t="str">
        <f>IF(Table1[[#This Row],[Readmission]]=1,Table1[[#This Row],[Unplanned Readmission Date]]-Table1[[#This Row],[Date of Hospital Discharge]],"")</f>
        <v/>
      </c>
      <c r="Q300" s="6" t="str">
        <f>IF(P300="","",VLOOKUP(P300,Validation!$F$4:$G$10,2,TRUE))</f>
        <v/>
      </c>
      <c r="R300" s="6" t="str">
        <f>IF(Table1[[#This Row],[Date of Hospital Discharge]]="","",TEXT(Table1[[#This Row],[Date of Hospital Discharge]],"mmmm"))</f>
        <v/>
      </c>
      <c r="S300" s="6" t="str">
        <f>IF(Table1[[#This Row],[Date of Hospital Discharge]]="","",IF(Table1[[#This Row],[Days Between Admissions]]&lt;=7,1,0))</f>
        <v/>
      </c>
      <c r="T300" s="6" t="str">
        <f>IF(Table1[[#This Row],[Date of Hospital Discharge]]="","",IF(Table1[[#This Row],[Days Between Admissions]]&lt;=14,1,0))</f>
        <v/>
      </c>
      <c r="U300" s="6" t="str">
        <f>IF(Table1[[#This Row],[Date of Hospital Discharge]]="","",IF(Table1[[#This Row],[Days Between Admissions]]&lt;=30,1,0))</f>
        <v/>
      </c>
      <c r="V300" s="6" t="str">
        <f>IF(Table1[[#This Row],[Date of Hospital Discharge]]="","",IF(Table1[[#This Row],[Days Between Admissions]]&lt;=60,1,0))</f>
        <v/>
      </c>
      <c r="W300" s="6" t="str">
        <f>IF(Table1[[#This Row],[Date of Hospital Discharge]]="","",IF(Table1[[#This Row],[Days Between Admissions]]&lt;=90,1,0))</f>
        <v/>
      </c>
      <c r="X300" s="6" t="str">
        <f>IF(Table1[[#This Row],[Date of Hospital Discharge]]="","",IF(Table1[[#This Row],[Days Between Admissions]]="",0,IF(Table1[[#This Row],[Days Between Admissions]]&gt;90,1,0)))</f>
        <v/>
      </c>
      <c r="Y300" s="6" t="str">
        <f>IF(Table1[[#This Row],[Date of Hospital Discharge]]="","",SUM(Table1[Discharge]))</f>
        <v/>
      </c>
      <c r="Z300" s="6" t="str">
        <f>IF(Table1[[#This Row],[Date of Hospital Discharge]]="","",SUM(Table1[Readmission]))</f>
        <v/>
      </c>
      <c r="AA300" s="6" t="str">
        <f>IF(Table1[[#This Row],[Date of Hospital Discharge]]="","",VLOOKUP(Table1[[#This Row],[Discharge Month]],$AI$9:$AJ$20,2,FALSE))</f>
        <v/>
      </c>
      <c r="AB300" s="6" t="str">
        <f>IF(Table1[[#This Row],[Date of Hospital Discharge]]="","",IF(Table1[[#This Row],[Readmission Bucket]]="Readmission within 7 days",1,0))</f>
        <v/>
      </c>
      <c r="AC300" s="6" t="str">
        <f>IF(Table1[[#This Row],[Date of Hospital Discharge]]="","",IF(Table1[[#This Row],[Readmission Bucket]]="Readmission within 14 days",1,0))</f>
        <v/>
      </c>
      <c r="AD300" s="6" t="str">
        <f>IF(Table1[[#This Row],[Date of Hospital Discharge]]="","",IF(Table1[[#This Row],[Readmission Bucket]]="Readmission within 30 days",1,0))</f>
        <v/>
      </c>
      <c r="AE300" s="6" t="str">
        <f>IF(Table1[[#This Row],[Date of Hospital Discharge]]="","",IF(Table1[[#This Row],[Readmission Bucket]]="Readmission within 60 days",1,0))</f>
        <v/>
      </c>
      <c r="AF300" s="6" t="str">
        <f>IF(Table1[[#This Row],[Date of Hospital Discharge]]="","",IF(Table1[[#This Row],[Readmission Bucket]]="Readmission within 90 days",1,0))</f>
        <v/>
      </c>
      <c r="AG300" s="6" t="str">
        <f>IF(Table1[[#This Row],[Date of Hospital Discharge]]="","",IF(Table1[[#This Row],[Readmission Bucket]]="Readmission Greater than 90 Days",1,0))</f>
        <v/>
      </c>
    </row>
    <row r="301" spans="1:33" x14ac:dyDescent="0.4">
      <c r="A301" s="8">
        <v>293</v>
      </c>
      <c r="F301" s="12"/>
      <c r="H301" s="10"/>
      <c r="I301" s="12"/>
      <c r="M301" s="11"/>
      <c r="N301" s="6" t="str">
        <f>IF(Table1[[#This Row],[Date of Hospital Discharge]]="","",1)</f>
        <v/>
      </c>
      <c r="O301" s="6" t="str">
        <f>IF(Table1[[#This Row],[Date of Hospital Discharge]]="","",IF(Table1[[#This Row],[Unplanned Readmission Date]]="",0,1))</f>
        <v/>
      </c>
      <c r="P301" s="6" t="str">
        <f>IF(Table1[[#This Row],[Readmission]]=1,Table1[[#This Row],[Unplanned Readmission Date]]-Table1[[#This Row],[Date of Hospital Discharge]],"")</f>
        <v/>
      </c>
      <c r="Q301" s="6" t="str">
        <f>IF(P301="","",VLOOKUP(P301,Validation!$F$4:$G$10,2,TRUE))</f>
        <v/>
      </c>
      <c r="R301" s="6" t="str">
        <f>IF(Table1[[#This Row],[Date of Hospital Discharge]]="","",TEXT(Table1[[#This Row],[Date of Hospital Discharge]],"mmmm"))</f>
        <v/>
      </c>
      <c r="S301" s="6" t="str">
        <f>IF(Table1[[#This Row],[Date of Hospital Discharge]]="","",IF(Table1[[#This Row],[Days Between Admissions]]&lt;=7,1,0))</f>
        <v/>
      </c>
      <c r="T301" s="6" t="str">
        <f>IF(Table1[[#This Row],[Date of Hospital Discharge]]="","",IF(Table1[[#This Row],[Days Between Admissions]]&lt;=14,1,0))</f>
        <v/>
      </c>
      <c r="U301" s="6" t="str">
        <f>IF(Table1[[#This Row],[Date of Hospital Discharge]]="","",IF(Table1[[#This Row],[Days Between Admissions]]&lt;=30,1,0))</f>
        <v/>
      </c>
      <c r="V301" s="6" t="str">
        <f>IF(Table1[[#This Row],[Date of Hospital Discharge]]="","",IF(Table1[[#This Row],[Days Between Admissions]]&lt;=60,1,0))</f>
        <v/>
      </c>
      <c r="W301" s="6" t="str">
        <f>IF(Table1[[#This Row],[Date of Hospital Discharge]]="","",IF(Table1[[#This Row],[Days Between Admissions]]&lt;=90,1,0))</f>
        <v/>
      </c>
      <c r="X301" s="6" t="str">
        <f>IF(Table1[[#This Row],[Date of Hospital Discharge]]="","",IF(Table1[[#This Row],[Days Between Admissions]]="",0,IF(Table1[[#This Row],[Days Between Admissions]]&gt;90,1,0)))</f>
        <v/>
      </c>
      <c r="Y301" s="6" t="str">
        <f>IF(Table1[[#This Row],[Date of Hospital Discharge]]="","",SUM(Table1[Discharge]))</f>
        <v/>
      </c>
      <c r="Z301" s="6" t="str">
        <f>IF(Table1[[#This Row],[Date of Hospital Discharge]]="","",SUM(Table1[Readmission]))</f>
        <v/>
      </c>
      <c r="AA301" s="6" t="str">
        <f>IF(Table1[[#This Row],[Date of Hospital Discharge]]="","",VLOOKUP(Table1[[#This Row],[Discharge Month]],$AI$9:$AJ$20,2,FALSE))</f>
        <v/>
      </c>
      <c r="AB301" s="6" t="str">
        <f>IF(Table1[[#This Row],[Date of Hospital Discharge]]="","",IF(Table1[[#This Row],[Readmission Bucket]]="Readmission within 7 days",1,0))</f>
        <v/>
      </c>
      <c r="AC301" s="6" t="str">
        <f>IF(Table1[[#This Row],[Date of Hospital Discharge]]="","",IF(Table1[[#This Row],[Readmission Bucket]]="Readmission within 14 days",1,0))</f>
        <v/>
      </c>
      <c r="AD301" s="6" t="str">
        <f>IF(Table1[[#This Row],[Date of Hospital Discharge]]="","",IF(Table1[[#This Row],[Readmission Bucket]]="Readmission within 30 days",1,0))</f>
        <v/>
      </c>
      <c r="AE301" s="6" t="str">
        <f>IF(Table1[[#This Row],[Date of Hospital Discharge]]="","",IF(Table1[[#This Row],[Readmission Bucket]]="Readmission within 60 days",1,0))</f>
        <v/>
      </c>
      <c r="AF301" s="6" t="str">
        <f>IF(Table1[[#This Row],[Date of Hospital Discharge]]="","",IF(Table1[[#This Row],[Readmission Bucket]]="Readmission within 90 days",1,0))</f>
        <v/>
      </c>
      <c r="AG301" s="6" t="str">
        <f>IF(Table1[[#This Row],[Date of Hospital Discharge]]="","",IF(Table1[[#This Row],[Readmission Bucket]]="Readmission Greater than 90 Days",1,0))</f>
        <v/>
      </c>
    </row>
    <row r="302" spans="1:33" x14ac:dyDescent="0.4">
      <c r="A302" s="8">
        <v>294</v>
      </c>
      <c r="F302" s="12"/>
      <c r="H302" s="10"/>
      <c r="I302" s="12"/>
      <c r="M302" s="11"/>
      <c r="N302" s="6" t="str">
        <f>IF(Table1[[#This Row],[Date of Hospital Discharge]]="","",1)</f>
        <v/>
      </c>
      <c r="O302" s="6" t="str">
        <f>IF(Table1[[#This Row],[Date of Hospital Discharge]]="","",IF(Table1[[#This Row],[Unplanned Readmission Date]]="",0,1))</f>
        <v/>
      </c>
      <c r="P302" s="6" t="str">
        <f>IF(Table1[[#This Row],[Readmission]]=1,Table1[[#This Row],[Unplanned Readmission Date]]-Table1[[#This Row],[Date of Hospital Discharge]],"")</f>
        <v/>
      </c>
      <c r="Q302" s="6" t="str">
        <f>IF(P302="","",VLOOKUP(P302,Validation!$F$4:$G$10,2,TRUE))</f>
        <v/>
      </c>
      <c r="R302" s="6" t="str">
        <f>IF(Table1[[#This Row],[Date of Hospital Discharge]]="","",TEXT(Table1[[#This Row],[Date of Hospital Discharge]],"mmmm"))</f>
        <v/>
      </c>
      <c r="S302" s="6" t="str">
        <f>IF(Table1[[#This Row],[Date of Hospital Discharge]]="","",IF(Table1[[#This Row],[Days Between Admissions]]&lt;=7,1,0))</f>
        <v/>
      </c>
      <c r="T302" s="6" t="str">
        <f>IF(Table1[[#This Row],[Date of Hospital Discharge]]="","",IF(Table1[[#This Row],[Days Between Admissions]]&lt;=14,1,0))</f>
        <v/>
      </c>
      <c r="U302" s="6" t="str">
        <f>IF(Table1[[#This Row],[Date of Hospital Discharge]]="","",IF(Table1[[#This Row],[Days Between Admissions]]&lt;=30,1,0))</f>
        <v/>
      </c>
      <c r="V302" s="6" t="str">
        <f>IF(Table1[[#This Row],[Date of Hospital Discharge]]="","",IF(Table1[[#This Row],[Days Between Admissions]]&lt;=60,1,0))</f>
        <v/>
      </c>
      <c r="W302" s="6" t="str">
        <f>IF(Table1[[#This Row],[Date of Hospital Discharge]]="","",IF(Table1[[#This Row],[Days Between Admissions]]&lt;=90,1,0))</f>
        <v/>
      </c>
      <c r="X302" s="6" t="str">
        <f>IF(Table1[[#This Row],[Date of Hospital Discharge]]="","",IF(Table1[[#This Row],[Days Between Admissions]]="",0,IF(Table1[[#This Row],[Days Between Admissions]]&gt;90,1,0)))</f>
        <v/>
      </c>
      <c r="Y302" s="6" t="str">
        <f>IF(Table1[[#This Row],[Date of Hospital Discharge]]="","",SUM(Table1[Discharge]))</f>
        <v/>
      </c>
      <c r="Z302" s="6" t="str">
        <f>IF(Table1[[#This Row],[Date of Hospital Discharge]]="","",SUM(Table1[Readmission]))</f>
        <v/>
      </c>
      <c r="AA302" s="6" t="str">
        <f>IF(Table1[[#This Row],[Date of Hospital Discharge]]="","",VLOOKUP(Table1[[#This Row],[Discharge Month]],$AI$9:$AJ$20,2,FALSE))</f>
        <v/>
      </c>
      <c r="AB302" s="6" t="str">
        <f>IF(Table1[[#This Row],[Date of Hospital Discharge]]="","",IF(Table1[[#This Row],[Readmission Bucket]]="Readmission within 7 days",1,0))</f>
        <v/>
      </c>
      <c r="AC302" s="6" t="str">
        <f>IF(Table1[[#This Row],[Date of Hospital Discharge]]="","",IF(Table1[[#This Row],[Readmission Bucket]]="Readmission within 14 days",1,0))</f>
        <v/>
      </c>
      <c r="AD302" s="6" t="str">
        <f>IF(Table1[[#This Row],[Date of Hospital Discharge]]="","",IF(Table1[[#This Row],[Readmission Bucket]]="Readmission within 30 days",1,0))</f>
        <v/>
      </c>
      <c r="AE302" s="6" t="str">
        <f>IF(Table1[[#This Row],[Date of Hospital Discharge]]="","",IF(Table1[[#This Row],[Readmission Bucket]]="Readmission within 60 days",1,0))</f>
        <v/>
      </c>
      <c r="AF302" s="6" t="str">
        <f>IF(Table1[[#This Row],[Date of Hospital Discharge]]="","",IF(Table1[[#This Row],[Readmission Bucket]]="Readmission within 90 days",1,0))</f>
        <v/>
      </c>
      <c r="AG302" s="6" t="str">
        <f>IF(Table1[[#This Row],[Date of Hospital Discharge]]="","",IF(Table1[[#This Row],[Readmission Bucket]]="Readmission Greater than 90 Days",1,0))</f>
        <v/>
      </c>
    </row>
    <row r="303" spans="1:33" x14ac:dyDescent="0.4">
      <c r="A303" s="8">
        <v>295</v>
      </c>
      <c r="F303" s="12"/>
      <c r="H303" s="10"/>
      <c r="I303" s="12"/>
      <c r="M303" s="11"/>
      <c r="N303" s="6" t="str">
        <f>IF(Table1[[#This Row],[Date of Hospital Discharge]]="","",1)</f>
        <v/>
      </c>
      <c r="O303" s="6" t="str">
        <f>IF(Table1[[#This Row],[Date of Hospital Discharge]]="","",IF(Table1[[#This Row],[Unplanned Readmission Date]]="",0,1))</f>
        <v/>
      </c>
      <c r="P303" s="6" t="str">
        <f>IF(Table1[[#This Row],[Readmission]]=1,Table1[[#This Row],[Unplanned Readmission Date]]-Table1[[#This Row],[Date of Hospital Discharge]],"")</f>
        <v/>
      </c>
      <c r="Q303" s="6" t="str">
        <f>IF(P303="","",VLOOKUP(P303,Validation!$F$4:$G$10,2,TRUE))</f>
        <v/>
      </c>
      <c r="R303" s="6" t="str">
        <f>IF(Table1[[#This Row],[Date of Hospital Discharge]]="","",TEXT(Table1[[#This Row],[Date of Hospital Discharge]],"mmmm"))</f>
        <v/>
      </c>
      <c r="S303" s="6" t="str">
        <f>IF(Table1[[#This Row],[Date of Hospital Discharge]]="","",IF(Table1[[#This Row],[Days Between Admissions]]&lt;=7,1,0))</f>
        <v/>
      </c>
      <c r="T303" s="6" t="str">
        <f>IF(Table1[[#This Row],[Date of Hospital Discharge]]="","",IF(Table1[[#This Row],[Days Between Admissions]]&lt;=14,1,0))</f>
        <v/>
      </c>
      <c r="U303" s="6" t="str">
        <f>IF(Table1[[#This Row],[Date of Hospital Discharge]]="","",IF(Table1[[#This Row],[Days Between Admissions]]&lt;=30,1,0))</f>
        <v/>
      </c>
      <c r="V303" s="6" t="str">
        <f>IF(Table1[[#This Row],[Date of Hospital Discharge]]="","",IF(Table1[[#This Row],[Days Between Admissions]]&lt;=60,1,0))</f>
        <v/>
      </c>
      <c r="W303" s="6" t="str">
        <f>IF(Table1[[#This Row],[Date of Hospital Discharge]]="","",IF(Table1[[#This Row],[Days Between Admissions]]&lt;=90,1,0))</f>
        <v/>
      </c>
      <c r="X303" s="6" t="str">
        <f>IF(Table1[[#This Row],[Date of Hospital Discharge]]="","",IF(Table1[[#This Row],[Days Between Admissions]]="",0,IF(Table1[[#This Row],[Days Between Admissions]]&gt;90,1,0)))</f>
        <v/>
      </c>
      <c r="Y303" s="6" t="str">
        <f>IF(Table1[[#This Row],[Date of Hospital Discharge]]="","",SUM(Table1[Discharge]))</f>
        <v/>
      </c>
      <c r="Z303" s="6" t="str">
        <f>IF(Table1[[#This Row],[Date of Hospital Discharge]]="","",SUM(Table1[Readmission]))</f>
        <v/>
      </c>
      <c r="AA303" s="6" t="str">
        <f>IF(Table1[[#This Row],[Date of Hospital Discharge]]="","",VLOOKUP(Table1[[#This Row],[Discharge Month]],$AI$9:$AJ$20,2,FALSE))</f>
        <v/>
      </c>
      <c r="AB303" s="6" t="str">
        <f>IF(Table1[[#This Row],[Date of Hospital Discharge]]="","",IF(Table1[[#This Row],[Readmission Bucket]]="Readmission within 7 days",1,0))</f>
        <v/>
      </c>
      <c r="AC303" s="6" t="str">
        <f>IF(Table1[[#This Row],[Date of Hospital Discharge]]="","",IF(Table1[[#This Row],[Readmission Bucket]]="Readmission within 14 days",1,0))</f>
        <v/>
      </c>
      <c r="AD303" s="6" t="str">
        <f>IF(Table1[[#This Row],[Date of Hospital Discharge]]="","",IF(Table1[[#This Row],[Readmission Bucket]]="Readmission within 30 days",1,0))</f>
        <v/>
      </c>
      <c r="AE303" s="6" t="str">
        <f>IF(Table1[[#This Row],[Date of Hospital Discharge]]="","",IF(Table1[[#This Row],[Readmission Bucket]]="Readmission within 60 days",1,0))</f>
        <v/>
      </c>
      <c r="AF303" s="6" t="str">
        <f>IF(Table1[[#This Row],[Date of Hospital Discharge]]="","",IF(Table1[[#This Row],[Readmission Bucket]]="Readmission within 90 days",1,0))</f>
        <v/>
      </c>
      <c r="AG303" s="6" t="str">
        <f>IF(Table1[[#This Row],[Date of Hospital Discharge]]="","",IF(Table1[[#This Row],[Readmission Bucket]]="Readmission Greater than 90 Days",1,0))</f>
        <v/>
      </c>
    </row>
    <row r="304" spans="1:33" x14ac:dyDescent="0.4">
      <c r="A304" s="8">
        <v>296</v>
      </c>
      <c r="F304" s="12"/>
      <c r="H304" s="10"/>
      <c r="I304" s="12"/>
      <c r="M304" s="11"/>
      <c r="N304" s="6" t="str">
        <f>IF(Table1[[#This Row],[Date of Hospital Discharge]]="","",1)</f>
        <v/>
      </c>
      <c r="O304" s="6" t="str">
        <f>IF(Table1[[#This Row],[Date of Hospital Discharge]]="","",IF(Table1[[#This Row],[Unplanned Readmission Date]]="",0,1))</f>
        <v/>
      </c>
      <c r="P304" s="6" t="str">
        <f>IF(Table1[[#This Row],[Readmission]]=1,Table1[[#This Row],[Unplanned Readmission Date]]-Table1[[#This Row],[Date of Hospital Discharge]],"")</f>
        <v/>
      </c>
      <c r="Q304" s="6" t="str">
        <f>IF(P304="","",VLOOKUP(P304,Validation!$F$4:$G$10,2,TRUE))</f>
        <v/>
      </c>
      <c r="R304" s="6" t="str">
        <f>IF(Table1[[#This Row],[Date of Hospital Discharge]]="","",TEXT(Table1[[#This Row],[Date of Hospital Discharge]],"mmmm"))</f>
        <v/>
      </c>
      <c r="S304" s="6" t="str">
        <f>IF(Table1[[#This Row],[Date of Hospital Discharge]]="","",IF(Table1[[#This Row],[Days Between Admissions]]&lt;=7,1,0))</f>
        <v/>
      </c>
      <c r="T304" s="6" t="str">
        <f>IF(Table1[[#This Row],[Date of Hospital Discharge]]="","",IF(Table1[[#This Row],[Days Between Admissions]]&lt;=14,1,0))</f>
        <v/>
      </c>
      <c r="U304" s="6" t="str">
        <f>IF(Table1[[#This Row],[Date of Hospital Discharge]]="","",IF(Table1[[#This Row],[Days Between Admissions]]&lt;=30,1,0))</f>
        <v/>
      </c>
      <c r="V304" s="6" t="str">
        <f>IF(Table1[[#This Row],[Date of Hospital Discharge]]="","",IF(Table1[[#This Row],[Days Between Admissions]]&lt;=60,1,0))</f>
        <v/>
      </c>
      <c r="W304" s="6" t="str">
        <f>IF(Table1[[#This Row],[Date of Hospital Discharge]]="","",IF(Table1[[#This Row],[Days Between Admissions]]&lt;=90,1,0))</f>
        <v/>
      </c>
      <c r="X304" s="6" t="str">
        <f>IF(Table1[[#This Row],[Date of Hospital Discharge]]="","",IF(Table1[[#This Row],[Days Between Admissions]]="",0,IF(Table1[[#This Row],[Days Between Admissions]]&gt;90,1,0)))</f>
        <v/>
      </c>
      <c r="Y304" s="6" t="str">
        <f>IF(Table1[[#This Row],[Date of Hospital Discharge]]="","",SUM(Table1[Discharge]))</f>
        <v/>
      </c>
      <c r="Z304" s="6" t="str">
        <f>IF(Table1[[#This Row],[Date of Hospital Discharge]]="","",SUM(Table1[Readmission]))</f>
        <v/>
      </c>
      <c r="AA304" s="6" t="str">
        <f>IF(Table1[[#This Row],[Date of Hospital Discharge]]="","",VLOOKUP(Table1[[#This Row],[Discharge Month]],$AI$9:$AJ$20,2,FALSE))</f>
        <v/>
      </c>
      <c r="AB304" s="6" t="str">
        <f>IF(Table1[[#This Row],[Date of Hospital Discharge]]="","",IF(Table1[[#This Row],[Readmission Bucket]]="Readmission within 7 days",1,0))</f>
        <v/>
      </c>
      <c r="AC304" s="6" t="str">
        <f>IF(Table1[[#This Row],[Date of Hospital Discharge]]="","",IF(Table1[[#This Row],[Readmission Bucket]]="Readmission within 14 days",1,0))</f>
        <v/>
      </c>
      <c r="AD304" s="6" t="str">
        <f>IF(Table1[[#This Row],[Date of Hospital Discharge]]="","",IF(Table1[[#This Row],[Readmission Bucket]]="Readmission within 30 days",1,0))</f>
        <v/>
      </c>
      <c r="AE304" s="6" t="str">
        <f>IF(Table1[[#This Row],[Date of Hospital Discharge]]="","",IF(Table1[[#This Row],[Readmission Bucket]]="Readmission within 60 days",1,0))</f>
        <v/>
      </c>
      <c r="AF304" s="6" t="str">
        <f>IF(Table1[[#This Row],[Date of Hospital Discharge]]="","",IF(Table1[[#This Row],[Readmission Bucket]]="Readmission within 90 days",1,0))</f>
        <v/>
      </c>
      <c r="AG304" s="6" t="str">
        <f>IF(Table1[[#This Row],[Date of Hospital Discharge]]="","",IF(Table1[[#This Row],[Readmission Bucket]]="Readmission Greater than 90 Days",1,0))</f>
        <v/>
      </c>
    </row>
    <row r="305" spans="1:33" x14ac:dyDescent="0.4">
      <c r="A305" s="8">
        <v>297</v>
      </c>
      <c r="F305" s="12"/>
      <c r="H305" s="10"/>
      <c r="I305" s="12"/>
      <c r="M305" s="11"/>
      <c r="N305" s="6" t="str">
        <f>IF(Table1[[#This Row],[Date of Hospital Discharge]]="","",1)</f>
        <v/>
      </c>
      <c r="O305" s="6" t="str">
        <f>IF(Table1[[#This Row],[Date of Hospital Discharge]]="","",IF(Table1[[#This Row],[Unplanned Readmission Date]]="",0,1))</f>
        <v/>
      </c>
      <c r="P305" s="6" t="str">
        <f>IF(Table1[[#This Row],[Readmission]]=1,Table1[[#This Row],[Unplanned Readmission Date]]-Table1[[#This Row],[Date of Hospital Discharge]],"")</f>
        <v/>
      </c>
      <c r="Q305" s="6" t="str">
        <f>IF(P305="","",VLOOKUP(P305,Validation!$F$4:$G$10,2,TRUE))</f>
        <v/>
      </c>
      <c r="R305" s="6" t="str">
        <f>IF(Table1[[#This Row],[Date of Hospital Discharge]]="","",TEXT(Table1[[#This Row],[Date of Hospital Discharge]],"mmmm"))</f>
        <v/>
      </c>
      <c r="S305" s="6" t="str">
        <f>IF(Table1[[#This Row],[Date of Hospital Discharge]]="","",IF(Table1[[#This Row],[Days Between Admissions]]&lt;=7,1,0))</f>
        <v/>
      </c>
      <c r="T305" s="6" t="str">
        <f>IF(Table1[[#This Row],[Date of Hospital Discharge]]="","",IF(Table1[[#This Row],[Days Between Admissions]]&lt;=14,1,0))</f>
        <v/>
      </c>
      <c r="U305" s="6" t="str">
        <f>IF(Table1[[#This Row],[Date of Hospital Discharge]]="","",IF(Table1[[#This Row],[Days Between Admissions]]&lt;=30,1,0))</f>
        <v/>
      </c>
      <c r="V305" s="6" t="str">
        <f>IF(Table1[[#This Row],[Date of Hospital Discharge]]="","",IF(Table1[[#This Row],[Days Between Admissions]]&lt;=60,1,0))</f>
        <v/>
      </c>
      <c r="W305" s="6" t="str">
        <f>IF(Table1[[#This Row],[Date of Hospital Discharge]]="","",IF(Table1[[#This Row],[Days Between Admissions]]&lt;=90,1,0))</f>
        <v/>
      </c>
      <c r="X305" s="6" t="str">
        <f>IF(Table1[[#This Row],[Date of Hospital Discharge]]="","",IF(Table1[[#This Row],[Days Between Admissions]]="",0,IF(Table1[[#This Row],[Days Between Admissions]]&gt;90,1,0)))</f>
        <v/>
      </c>
      <c r="Y305" s="6" t="str">
        <f>IF(Table1[[#This Row],[Date of Hospital Discharge]]="","",SUM(Table1[Discharge]))</f>
        <v/>
      </c>
      <c r="Z305" s="6" t="str">
        <f>IF(Table1[[#This Row],[Date of Hospital Discharge]]="","",SUM(Table1[Readmission]))</f>
        <v/>
      </c>
      <c r="AA305" s="6" t="str">
        <f>IF(Table1[[#This Row],[Date of Hospital Discharge]]="","",VLOOKUP(Table1[[#This Row],[Discharge Month]],$AI$9:$AJ$20,2,FALSE))</f>
        <v/>
      </c>
      <c r="AB305" s="6" t="str">
        <f>IF(Table1[[#This Row],[Date of Hospital Discharge]]="","",IF(Table1[[#This Row],[Readmission Bucket]]="Readmission within 7 days",1,0))</f>
        <v/>
      </c>
      <c r="AC305" s="6" t="str">
        <f>IF(Table1[[#This Row],[Date of Hospital Discharge]]="","",IF(Table1[[#This Row],[Readmission Bucket]]="Readmission within 14 days",1,0))</f>
        <v/>
      </c>
      <c r="AD305" s="6" t="str">
        <f>IF(Table1[[#This Row],[Date of Hospital Discharge]]="","",IF(Table1[[#This Row],[Readmission Bucket]]="Readmission within 30 days",1,0))</f>
        <v/>
      </c>
      <c r="AE305" s="6" t="str">
        <f>IF(Table1[[#This Row],[Date of Hospital Discharge]]="","",IF(Table1[[#This Row],[Readmission Bucket]]="Readmission within 60 days",1,0))</f>
        <v/>
      </c>
      <c r="AF305" s="6" t="str">
        <f>IF(Table1[[#This Row],[Date of Hospital Discharge]]="","",IF(Table1[[#This Row],[Readmission Bucket]]="Readmission within 90 days",1,0))</f>
        <v/>
      </c>
      <c r="AG305" s="6" t="str">
        <f>IF(Table1[[#This Row],[Date of Hospital Discharge]]="","",IF(Table1[[#This Row],[Readmission Bucket]]="Readmission Greater than 90 Days",1,0))</f>
        <v/>
      </c>
    </row>
    <row r="306" spans="1:33" x14ac:dyDescent="0.4">
      <c r="A306" s="8">
        <v>298</v>
      </c>
      <c r="F306" s="12"/>
      <c r="H306" s="10"/>
      <c r="I306" s="12"/>
      <c r="M306" s="11"/>
      <c r="N306" s="6" t="str">
        <f>IF(Table1[[#This Row],[Date of Hospital Discharge]]="","",1)</f>
        <v/>
      </c>
      <c r="O306" s="6" t="str">
        <f>IF(Table1[[#This Row],[Date of Hospital Discharge]]="","",IF(Table1[[#This Row],[Unplanned Readmission Date]]="",0,1))</f>
        <v/>
      </c>
      <c r="P306" s="6" t="str">
        <f>IF(Table1[[#This Row],[Readmission]]=1,Table1[[#This Row],[Unplanned Readmission Date]]-Table1[[#This Row],[Date of Hospital Discharge]],"")</f>
        <v/>
      </c>
      <c r="Q306" s="6" t="str">
        <f>IF(P306="","",VLOOKUP(P306,Validation!$F$4:$G$10,2,TRUE))</f>
        <v/>
      </c>
      <c r="R306" s="6" t="str">
        <f>IF(Table1[[#This Row],[Date of Hospital Discharge]]="","",TEXT(Table1[[#This Row],[Date of Hospital Discharge]],"mmmm"))</f>
        <v/>
      </c>
      <c r="S306" s="6" t="str">
        <f>IF(Table1[[#This Row],[Date of Hospital Discharge]]="","",IF(Table1[[#This Row],[Days Between Admissions]]&lt;=7,1,0))</f>
        <v/>
      </c>
      <c r="T306" s="6" t="str">
        <f>IF(Table1[[#This Row],[Date of Hospital Discharge]]="","",IF(Table1[[#This Row],[Days Between Admissions]]&lt;=14,1,0))</f>
        <v/>
      </c>
      <c r="U306" s="6" t="str">
        <f>IF(Table1[[#This Row],[Date of Hospital Discharge]]="","",IF(Table1[[#This Row],[Days Between Admissions]]&lt;=30,1,0))</f>
        <v/>
      </c>
      <c r="V306" s="6" t="str">
        <f>IF(Table1[[#This Row],[Date of Hospital Discharge]]="","",IF(Table1[[#This Row],[Days Between Admissions]]&lt;=60,1,0))</f>
        <v/>
      </c>
      <c r="W306" s="6" t="str">
        <f>IF(Table1[[#This Row],[Date of Hospital Discharge]]="","",IF(Table1[[#This Row],[Days Between Admissions]]&lt;=90,1,0))</f>
        <v/>
      </c>
      <c r="X306" s="6" t="str">
        <f>IF(Table1[[#This Row],[Date of Hospital Discharge]]="","",IF(Table1[[#This Row],[Days Between Admissions]]="",0,IF(Table1[[#This Row],[Days Between Admissions]]&gt;90,1,0)))</f>
        <v/>
      </c>
      <c r="Y306" s="6" t="str">
        <f>IF(Table1[[#This Row],[Date of Hospital Discharge]]="","",SUM(Table1[Discharge]))</f>
        <v/>
      </c>
      <c r="Z306" s="6" t="str">
        <f>IF(Table1[[#This Row],[Date of Hospital Discharge]]="","",SUM(Table1[Readmission]))</f>
        <v/>
      </c>
      <c r="AA306" s="6" t="str">
        <f>IF(Table1[[#This Row],[Date of Hospital Discharge]]="","",VLOOKUP(Table1[[#This Row],[Discharge Month]],$AI$9:$AJ$20,2,FALSE))</f>
        <v/>
      </c>
      <c r="AB306" s="6" t="str">
        <f>IF(Table1[[#This Row],[Date of Hospital Discharge]]="","",IF(Table1[[#This Row],[Readmission Bucket]]="Readmission within 7 days",1,0))</f>
        <v/>
      </c>
      <c r="AC306" s="6" t="str">
        <f>IF(Table1[[#This Row],[Date of Hospital Discharge]]="","",IF(Table1[[#This Row],[Readmission Bucket]]="Readmission within 14 days",1,0))</f>
        <v/>
      </c>
      <c r="AD306" s="6" t="str">
        <f>IF(Table1[[#This Row],[Date of Hospital Discharge]]="","",IF(Table1[[#This Row],[Readmission Bucket]]="Readmission within 30 days",1,0))</f>
        <v/>
      </c>
      <c r="AE306" s="6" t="str">
        <f>IF(Table1[[#This Row],[Date of Hospital Discharge]]="","",IF(Table1[[#This Row],[Readmission Bucket]]="Readmission within 60 days",1,0))</f>
        <v/>
      </c>
      <c r="AF306" s="6" t="str">
        <f>IF(Table1[[#This Row],[Date of Hospital Discharge]]="","",IF(Table1[[#This Row],[Readmission Bucket]]="Readmission within 90 days",1,0))</f>
        <v/>
      </c>
      <c r="AG306" s="6" t="str">
        <f>IF(Table1[[#This Row],[Date of Hospital Discharge]]="","",IF(Table1[[#This Row],[Readmission Bucket]]="Readmission Greater than 90 Days",1,0))</f>
        <v/>
      </c>
    </row>
    <row r="307" spans="1:33" x14ac:dyDescent="0.4">
      <c r="A307" s="8">
        <v>299</v>
      </c>
      <c r="F307" s="12"/>
      <c r="H307" s="10"/>
      <c r="I307" s="12"/>
      <c r="M307" s="11"/>
      <c r="N307" s="6" t="str">
        <f>IF(Table1[[#This Row],[Date of Hospital Discharge]]="","",1)</f>
        <v/>
      </c>
      <c r="O307" s="6" t="str">
        <f>IF(Table1[[#This Row],[Date of Hospital Discharge]]="","",IF(Table1[[#This Row],[Unplanned Readmission Date]]="",0,1))</f>
        <v/>
      </c>
      <c r="P307" s="6" t="str">
        <f>IF(Table1[[#This Row],[Readmission]]=1,Table1[[#This Row],[Unplanned Readmission Date]]-Table1[[#This Row],[Date of Hospital Discharge]],"")</f>
        <v/>
      </c>
      <c r="Q307" s="6" t="str">
        <f>IF(P307="","",VLOOKUP(P307,Validation!$F$4:$G$10,2,TRUE))</f>
        <v/>
      </c>
      <c r="R307" s="6" t="str">
        <f>IF(Table1[[#This Row],[Date of Hospital Discharge]]="","",TEXT(Table1[[#This Row],[Date of Hospital Discharge]],"mmmm"))</f>
        <v/>
      </c>
      <c r="S307" s="6" t="str">
        <f>IF(Table1[[#This Row],[Date of Hospital Discharge]]="","",IF(Table1[[#This Row],[Days Between Admissions]]&lt;=7,1,0))</f>
        <v/>
      </c>
      <c r="T307" s="6" t="str">
        <f>IF(Table1[[#This Row],[Date of Hospital Discharge]]="","",IF(Table1[[#This Row],[Days Between Admissions]]&lt;=14,1,0))</f>
        <v/>
      </c>
      <c r="U307" s="6" t="str">
        <f>IF(Table1[[#This Row],[Date of Hospital Discharge]]="","",IF(Table1[[#This Row],[Days Between Admissions]]&lt;=30,1,0))</f>
        <v/>
      </c>
      <c r="V307" s="6" t="str">
        <f>IF(Table1[[#This Row],[Date of Hospital Discharge]]="","",IF(Table1[[#This Row],[Days Between Admissions]]&lt;=60,1,0))</f>
        <v/>
      </c>
      <c r="W307" s="6" t="str">
        <f>IF(Table1[[#This Row],[Date of Hospital Discharge]]="","",IF(Table1[[#This Row],[Days Between Admissions]]&lt;=90,1,0))</f>
        <v/>
      </c>
      <c r="X307" s="6" t="str">
        <f>IF(Table1[[#This Row],[Date of Hospital Discharge]]="","",IF(Table1[[#This Row],[Days Between Admissions]]="",0,IF(Table1[[#This Row],[Days Between Admissions]]&gt;90,1,0)))</f>
        <v/>
      </c>
      <c r="Y307" s="6" t="str">
        <f>IF(Table1[[#This Row],[Date of Hospital Discharge]]="","",SUM(Table1[Discharge]))</f>
        <v/>
      </c>
      <c r="Z307" s="6" t="str">
        <f>IF(Table1[[#This Row],[Date of Hospital Discharge]]="","",SUM(Table1[Readmission]))</f>
        <v/>
      </c>
      <c r="AA307" s="6" t="str">
        <f>IF(Table1[[#This Row],[Date of Hospital Discharge]]="","",VLOOKUP(Table1[[#This Row],[Discharge Month]],$AI$9:$AJ$20,2,FALSE))</f>
        <v/>
      </c>
      <c r="AB307" s="6" t="str">
        <f>IF(Table1[[#This Row],[Date of Hospital Discharge]]="","",IF(Table1[[#This Row],[Readmission Bucket]]="Readmission within 7 days",1,0))</f>
        <v/>
      </c>
      <c r="AC307" s="6" t="str">
        <f>IF(Table1[[#This Row],[Date of Hospital Discharge]]="","",IF(Table1[[#This Row],[Readmission Bucket]]="Readmission within 14 days",1,0))</f>
        <v/>
      </c>
      <c r="AD307" s="6" t="str">
        <f>IF(Table1[[#This Row],[Date of Hospital Discharge]]="","",IF(Table1[[#This Row],[Readmission Bucket]]="Readmission within 30 days",1,0))</f>
        <v/>
      </c>
      <c r="AE307" s="6" t="str">
        <f>IF(Table1[[#This Row],[Date of Hospital Discharge]]="","",IF(Table1[[#This Row],[Readmission Bucket]]="Readmission within 60 days",1,0))</f>
        <v/>
      </c>
      <c r="AF307" s="6" t="str">
        <f>IF(Table1[[#This Row],[Date of Hospital Discharge]]="","",IF(Table1[[#This Row],[Readmission Bucket]]="Readmission within 90 days",1,0))</f>
        <v/>
      </c>
      <c r="AG307" s="6" t="str">
        <f>IF(Table1[[#This Row],[Date of Hospital Discharge]]="","",IF(Table1[[#This Row],[Readmission Bucket]]="Readmission Greater than 90 Days",1,0))</f>
        <v/>
      </c>
    </row>
    <row r="308" spans="1:33" x14ac:dyDescent="0.4">
      <c r="A308" s="8">
        <v>300</v>
      </c>
      <c r="F308" s="12"/>
      <c r="H308" s="10"/>
      <c r="I308" s="12"/>
      <c r="M308" s="11"/>
      <c r="N308" s="6" t="str">
        <f>IF(Table1[[#This Row],[Date of Hospital Discharge]]="","",1)</f>
        <v/>
      </c>
      <c r="O308" s="6" t="str">
        <f>IF(Table1[[#This Row],[Date of Hospital Discharge]]="","",IF(Table1[[#This Row],[Unplanned Readmission Date]]="",0,1))</f>
        <v/>
      </c>
      <c r="P308" s="6" t="str">
        <f>IF(Table1[[#This Row],[Readmission]]=1,Table1[[#This Row],[Unplanned Readmission Date]]-Table1[[#This Row],[Date of Hospital Discharge]],"")</f>
        <v/>
      </c>
      <c r="Q308" s="6" t="str">
        <f>IF(P308="","",VLOOKUP(P308,Validation!$F$4:$G$10,2,TRUE))</f>
        <v/>
      </c>
      <c r="R308" s="6" t="str">
        <f>IF(Table1[[#This Row],[Date of Hospital Discharge]]="","",TEXT(Table1[[#This Row],[Date of Hospital Discharge]],"mmmm"))</f>
        <v/>
      </c>
      <c r="S308" s="6" t="str">
        <f>IF(Table1[[#This Row],[Date of Hospital Discharge]]="","",IF(Table1[[#This Row],[Days Between Admissions]]&lt;=7,1,0))</f>
        <v/>
      </c>
      <c r="T308" s="6" t="str">
        <f>IF(Table1[[#This Row],[Date of Hospital Discharge]]="","",IF(Table1[[#This Row],[Days Between Admissions]]&lt;=14,1,0))</f>
        <v/>
      </c>
      <c r="U308" s="6" t="str">
        <f>IF(Table1[[#This Row],[Date of Hospital Discharge]]="","",IF(Table1[[#This Row],[Days Between Admissions]]&lt;=30,1,0))</f>
        <v/>
      </c>
      <c r="V308" s="6" t="str">
        <f>IF(Table1[[#This Row],[Date of Hospital Discharge]]="","",IF(Table1[[#This Row],[Days Between Admissions]]&lt;=60,1,0))</f>
        <v/>
      </c>
      <c r="W308" s="6" t="str">
        <f>IF(Table1[[#This Row],[Date of Hospital Discharge]]="","",IF(Table1[[#This Row],[Days Between Admissions]]&lt;=90,1,0))</f>
        <v/>
      </c>
      <c r="X308" s="6" t="str">
        <f>IF(Table1[[#This Row],[Date of Hospital Discharge]]="","",IF(Table1[[#This Row],[Days Between Admissions]]="",0,IF(Table1[[#This Row],[Days Between Admissions]]&gt;90,1,0)))</f>
        <v/>
      </c>
      <c r="Y308" s="6" t="str">
        <f>IF(Table1[[#This Row],[Date of Hospital Discharge]]="","",SUM(Table1[Discharge]))</f>
        <v/>
      </c>
      <c r="Z308" s="6" t="str">
        <f>IF(Table1[[#This Row],[Date of Hospital Discharge]]="","",SUM(Table1[Readmission]))</f>
        <v/>
      </c>
      <c r="AA308" s="6" t="str">
        <f>IF(Table1[[#This Row],[Date of Hospital Discharge]]="","",VLOOKUP(Table1[[#This Row],[Discharge Month]],$AI$9:$AJ$20,2,FALSE))</f>
        <v/>
      </c>
      <c r="AB308" s="6" t="str">
        <f>IF(Table1[[#This Row],[Date of Hospital Discharge]]="","",IF(Table1[[#This Row],[Readmission Bucket]]="Readmission within 7 days",1,0))</f>
        <v/>
      </c>
      <c r="AC308" s="6" t="str">
        <f>IF(Table1[[#This Row],[Date of Hospital Discharge]]="","",IF(Table1[[#This Row],[Readmission Bucket]]="Readmission within 14 days",1,0))</f>
        <v/>
      </c>
      <c r="AD308" s="6" t="str">
        <f>IF(Table1[[#This Row],[Date of Hospital Discharge]]="","",IF(Table1[[#This Row],[Readmission Bucket]]="Readmission within 30 days",1,0))</f>
        <v/>
      </c>
      <c r="AE308" s="6" t="str">
        <f>IF(Table1[[#This Row],[Date of Hospital Discharge]]="","",IF(Table1[[#This Row],[Readmission Bucket]]="Readmission within 60 days",1,0))</f>
        <v/>
      </c>
      <c r="AF308" s="6" t="str">
        <f>IF(Table1[[#This Row],[Date of Hospital Discharge]]="","",IF(Table1[[#This Row],[Readmission Bucket]]="Readmission within 90 days",1,0))</f>
        <v/>
      </c>
      <c r="AG308" s="6" t="str">
        <f>IF(Table1[[#This Row],[Date of Hospital Discharge]]="","",IF(Table1[[#This Row],[Readmission Bucket]]="Readmission Greater than 90 Days",1,0))</f>
        <v/>
      </c>
    </row>
    <row r="309" spans="1:33" x14ac:dyDescent="0.4">
      <c r="A309" s="8">
        <v>301</v>
      </c>
      <c r="F309" s="12"/>
      <c r="H309" s="10"/>
      <c r="I309" s="12"/>
      <c r="M309" s="11"/>
      <c r="N309" s="6" t="str">
        <f>IF(Table1[[#This Row],[Date of Hospital Discharge]]="","",1)</f>
        <v/>
      </c>
      <c r="O309" s="6" t="str">
        <f>IF(Table1[[#This Row],[Date of Hospital Discharge]]="","",IF(Table1[[#This Row],[Unplanned Readmission Date]]="",0,1))</f>
        <v/>
      </c>
      <c r="P309" s="6" t="str">
        <f>IF(Table1[[#This Row],[Readmission]]=1,Table1[[#This Row],[Unplanned Readmission Date]]-Table1[[#This Row],[Date of Hospital Discharge]],"")</f>
        <v/>
      </c>
      <c r="Q309" s="6" t="str">
        <f>IF(P309="","",VLOOKUP(P309,Validation!$F$4:$G$10,2,TRUE))</f>
        <v/>
      </c>
      <c r="R309" s="6" t="str">
        <f>IF(Table1[[#This Row],[Date of Hospital Discharge]]="","",TEXT(Table1[[#This Row],[Date of Hospital Discharge]],"mmmm"))</f>
        <v/>
      </c>
      <c r="S309" s="6" t="str">
        <f>IF(Table1[[#This Row],[Date of Hospital Discharge]]="","",IF(Table1[[#This Row],[Days Between Admissions]]&lt;=7,1,0))</f>
        <v/>
      </c>
      <c r="T309" s="6" t="str">
        <f>IF(Table1[[#This Row],[Date of Hospital Discharge]]="","",IF(Table1[[#This Row],[Days Between Admissions]]&lt;=14,1,0))</f>
        <v/>
      </c>
      <c r="U309" s="6" t="str">
        <f>IF(Table1[[#This Row],[Date of Hospital Discharge]]="","",IF(Table1[[#This Row],[Days Between Admissions]]&lt;=30,1,0))</f>
        <v/>
      </c>
      <c r="V309" s="6" t="str">
        <f>IF(Table1[[#This Row],[Date of Hospital Discharge]]="","",IF(Table1[[#This Row],[Days Between Admissions]]&lt;=60,1,0))</f>
        <v/>
      </c>
      <c r="W309" s="6" t="str">
        <f>IF(Table1[[#This Row],[Date of Hospital Discharge]]="","",IF(Table1[[#This Row],[Days Between Admissions]]&lt;=90,1,0))</f>
        <v/>
      </c>
      <c r="X309" s="6" t="str">
        <f>IF(Table1[[#This Row],[Date of Hospital Discharge]]="","",IF(Table1[[#This Row],[Days Between Admissions]]="",0,IF(Table1[[#This Row],[Days Between Admissions]]&gt;90,1,0)))</f>
        <v/>
      </c>
      <c r="Y309" s="6" t="str">
        <f>IF(Table1[[#This Row],[Date of Hospital Discharge]]="","",SUM(Table1[Discharge]))</f>
        <v/>
      </c>
      <c r="Z309" s="6" t="str">
        <f>IF(Table1[[#This Row],[Date of Hospital Discharge]]="","",SUM(Table1[Readmission]))</f>
        <v/>
      </c>
      <c r="AA309" s="6" t="str">
        <f>IF(Table1[[#This Row],[Date of Hospital Discharge]]="","",VLOOKUP(Table1[[#This Row],[Discharge Month]],$AI$9:$AJ$20,2,FALSE))</f>
        <v/>
      </c>
      <c r="AB309" s="6" t="str">
        <f>IF(Table1[[#This Row],[Date of Hospital Discharge]]="","",IF(Table1[[#This Row],[Readmission Bucket]]="Readmission within 7 days",1,0))</f>
        <v/>
      </c>
      <c r="AC309" s="6" t="str">
        <f>IF(Table1[[#This Row],[Date of Hospital Discharge]]="","",IF(Table1[[#This Row],[Readmission Bucket]]="Readmission within 14 days",1,0))</f>
        <v/>
      </c>
      <c r="AD309" s="6" t="str">
        <f>IF(Table1[[#This Row],[Date of Hospital Discharge]]="","",IF(Table1[[#This Row],[Readmission Bucket]]="Readmission within 30 days",1,0))</f>
        <v/>
      </c>
      <c r="AE309" s="6" t="str">
        <f>IF(Table1[[#This Row],[Date of Hospital Discharge]]="","",IF(Table1[[#This Row],[Readmission Bucket]]="Readmission within 60 days",1,0))</f>
        <v/>
      </c>
      <c r="AF309" s="6" t="str">
        <f>IF(Table1[[#This Row],[Date of Hospital Discharge]]="","",IF(Table1[[#This Row],[Readmission Bucket]]="Readmission within 90 days",1,0))</f>
        <v/>
      </c>
      <c r="AG309" s="6" t="str">
        <f>IF(Table1[[#This Row],[Date of Hospital Discharge]]="","",IF(Table1[[#This Row],[Readmission Bucket]]="Readmission Greater than 90 Days",1,0))</f>
        <v/>
      </c>
    </row>
    <row r="310" spans="1:33" x14ac:dyDescent="0.4">
      <c r="A310" s="8">
        <v>302</v>
      </c>
      <c r="F310" s="12"/>
      <c r="H310" s="10"/>
      <c r="I310" s="12"/>
      <c r="M310" s="11"/>
      <c r="N310" s="6" t="str">
        <f>IF(Table1[[#This Row],[Date of Hospital Discharge]]="","",1)</f>
        <v/>
      </c>
      <c r="O310" s="6" t="str">
        <f>IF(Table1[[#This Row],[Date of Hospital Discharge]]="","",IF(Table1[[#This Row],[Unplanned Readmission Date]]="",0,1))</f>
        <v/>
      </c>
      <c r="P310" s="6" t="str">
        <f>IF(Table1[[#This Row],[Readmission]]=1,Table1[[#This Row],[Unplanned Readmission Date]]-Table1[[#This Row],[Date of Hospital Discharge]],"")</f>
        <v/>
      </c>
      <c r="Q310" s="6" t="str">
        <f>IF(P310="","",VLOOKUP(P310,Validation!$F$4:$G$10,2,TRUE))</f>
        <v/>
      </c>
      <c r="R310" s="6" t="str">
        <f>IF(Table1[[#This Row],[Date of Hospital Discharge]]="","",TEXT(Table1[[#This Row],[Date of Hospital Discharge]],"mmmm"))</f>
        <v/>
      </c>
      <c r="S310" s="6" t="str">
        <f>IF(Table1[[#This Row],[Date of Hospital Discharge]]="","",IF(Table1[[#This Row],[Days Between Admissions]]&lt;=7,1,0))</f>
        <v/>
      </c>
      <c r="T310" s="6" t="str">
        <f>IF(Table1[[#This Row],[Date of Hospital Discharge]]="","",IF(Table1[[#This Row],[Days Between Admissions]]&lt;=14,1,0))</f>
        <v/>
      </c>
      <c r="U310" s="6" t="str">
        <f>IF(Table1[[#This Row],[Date of Hospital Discharge]]="","",IF(Table1[[#This Row],[Days Between Admissions]]&lt;=30,1,0))</f>
        <v/>
      </c>
      <c r="V310" s="6" t="str">
        <f>IF(Table1[[#This Row],[Date of Hospital Discharge]]="","",IF(Table1[[#This Row],[Days Between Admissions]]&lt;=60,1,0))</f>
        <v/>
      </c>
      <c r="W310" s="6" t="str">
        <f>IF(Table1[[#This Row],[Date of Hospital Discharge]]="","",IF(Table1[[#This Row],[Days Between Admissions]]&lt;=90,1,0))</f>
        <v/>
      </c>
      <c r="X310" s="6" t="str">
        <f>IF(Table1[[#This Row],[Date of Hospital Discharge]]="","",IF(Table1[[#This Row],[Days Between Admissions]]="",0,IF(Table1[[#This Row],[Days Between Admissions]]&gt;90,1,0)))</f>
        <v/>
      </c>
      <c r="Y310" s="6" t="str">
        <f>IF(Table1[[#This Row],[Date of Hospital Discharge]]="","",SUM(Table1[Discharge]))</f>
        <v/>
      </c>
      <c r="Z310" s="6" t="str">
        <f>IF(Table1[[#This Row],[Date of Hospital Discharge]]="","",SUM(Table1[Readmission]))</f>
        <v/>
      </c>
      <c r="AA310" s="6" t="str">
        <f>IF(Table1[[#This Row],[Date of Hospital Discharge]]="","",VLOOKUP(Table1[[#This Row],[Discharge Month]],$AI$9:$AJ$20,2,FALSE))</f>
        <v/>
      </c>
      <c r="AB310" s="6" t="str">
        <f>IF(Table1[[#This Row],[Date of Hospital Discharge]]="","",IF(Table1[[#This Row],[Readmission Bucket]]="Readmission within 7 days",1,0))</f>
        <v/>
      </c>
      <c r="AC310" s="6" t="str">
        <f>IF(Table1[[#This Row],[Date of Hospital Discharge]]="","",IF(Table1[[#This Row],[Readmission Bucket]]="Readmission within 14 days",1,0))</f>
        <v/>
      </c>
      <c r="AD310" s="6" t="str">
        <f>IF(Table1[[#This Row],[Date of Hospital Discharge]]="","",IF(Table1[[#This Row],[Readmission Bucket]]="Readmission within 30 days",1,0))</f>
        <v/>
      </c>
      <c r="AE310" s="6" t="str">
        <f>IF(Table1[[#This Row],[Date of Hospital Discharge]]="","",IF(Table1[[#This Row],[Readmission Bucket]]="Readmission within 60 days",1,0))</f>
        <v/>
      </c>
      <c r="AF310" s="6" t="str">
        <f>IF(Table1[[#This Row],[Date of Hospital Discharge]]="","",IF(Table1[[#This Row],[Readmission Bucket]]="Readmission within 90 days",1,0))</f>
        <v/>
      </c>
      <c r="AG310" s="6" t="str">
        <f>IF(Table1[[#This Row],[Date of Hospital Discharge]]="","",IF(Table1[[#This Row],[Readmission Bucket]]="Readmission Greater than 90 Days",1,0))</f>
        <v/>
      </c>
    </row>
    <row r="311" spans="1:33" x14ac:dyDescent="0.4">
      <c r="A311" s="8">
        <v>303</v>
      </c>
      <c r="F311" s="12"/>
      <c r="H311" s="10"/>
      <c r="I311" s="12"/>
      <c r="M311" s="11"/>
      <c r="N311" s="6" t="str">
        <f>IF(Table1[[#This Row],[Date of Hospital Discharge]]="","",1)</f>
        <v/>
      </c>
      <c r="O311" s="6" t="str">
        <f>IF(Table1[[#This Row],[Date of Hospital Discharge]]="","",IF(Table1[[#This Row],[Unplanned Readmission Date]]="",0,1))</f>
        <v/>
      </c>
      <c r="P311" s="6" t="str">
        <f>IF(Table1[[#This Row],[Readmission]]=1,Table1[[#This Row],[Unplanned Readmission Date]]-Table1[[#This Row],[Date of Hospital Discharge]],"")</f>
        <v/>
      </c>
      <c r="Q311" s="6" t="str">
        <f>IF(P311="","",VLOOKUP(P311,Validation!$F$4:$G$10,2,TRUE))</f>
        <v/>
      </c>
      <c r="R311" s="6" t="str">
        <f>IF(Table1[[#This Row],[Date of Hospital Discharge]]="","",TEXT(Table1[[#This Row],[Date of Hospital Discharge]],"mmmm"))</f>
        <v/>
      </c>
      <c r="S311" s="6" t="str">
        <f>IF(Table1[[#This Row],[Date of Hospital Discharge]]="","",IF(Table1[[#This Row],[Days Between Admissions]]&lt;=7,1,0))</f>
        <v/>
      </c>
      <c r="T311" s="6" t="str">
        <f>IF(Table1[[#This Row],[Date of Hospital Discharge]]="","",IF(Table1[[#This Row],[Days Between Admissions]]&lt;=14,1,0))</f>
        <v/>
      </c>
      <c r="U311" s="6" t="str">
        <f>IF(Table1[[#This Row],[Date of Hospital Discharge]]="","",IF(Table1[[#This Row],[Days Between Admissions]]&lt;=30,1,0))</f>
        <v/>
      </c>
      <c r="V311" s="6" t="str">
        <f>IF(Table1[[#This Row],[Date of Hospital Discharge]]="","",IF(Table1[[#This Row],[Days Between Admissions]]&lt;=60,1,0))</f>
        <v/>
      </c>
      <c r="W311" s="6" t="str">
        <f>IF(Table1[[#This Row],[Date of Hospital Discharge]]="","",IF(Table1[[#This Row],[Days Between Admissions]]&lt;=90,1,0))</f>
        <v/>
      </c>
      <c r="X311" s="6" t="str">
        <f>IF(Table1[[#This Row],[Date of Hospital Discharge]]="","",IF(Table1[[#This Row],[Days Between Admissions]]="",0,IF(Table1[[#This Row],[Days Between Admissions]]&gt;90,1,0)))</f>
        <v/>
      </c>
      <c r="Y311" s="6" t="str">
        <f>IF(Table1[[#This Row],[Date of Hospital Discharge]]="","",SUM(Table1[Discharge]))</f>
        <v/>
      </c>
      <c r="Z311" s="6" t="str">
        <f>IF(Table1[[#This Row],[Date of Hospital Discharge]]="","",SUM(Table1[Readmission]))</f>
        <v/>
      </c>
      <c r="AA311" s="6" t="str">
        <f>IF(Table1[[#This Row],[Date of Hospital Discharge]]="","",VLOOKUP(Table1[[#This Row],[Discharge Month]],$AI$9:$AJ$20,2,FALSE))</f>
        <v/>
      </c>
      <c r="AB311" s="6" t="str">
        <f>IF(Table1[[#This Row],[Date of Hospital Discharge]]="","",IF(Table1[[#This Row],[Readmission Bucket]]="Readmission within 7 days",1,0))</f>
        <v/>
      </c>
      <c r="AC311" s="6" t="str">
        <f>IF(Table1[[#This Row],[Date of Hospital Discharge]]="","",IF(Table1[[#This Row],[Readmission Bucket]]="Readmission within 14 days",1,0))</f>
        <v/>
      </c>
      <c r="AD311" s="6" t="str">
        <f>IF(Table1[[#This Row],[Date of Hospital Discharge]]="","",IF(Table1[[#This Row],[Readmission Bucket]]="Readmission within 30 days",1,0))</f>
        <v/>
      </c>
      <c r="AE311" s="6" t="str">
        <f>IF(Table1[[#This Row],[Date of Hospital Discharge]]="","",IF(Table1[[#This Row],[Readmission Bucket]]="Readmission within 60 days",1,0))</f>
        <v/>
      </c>
      <c r="AF311" s="6" t="str">
        <f>IF(Table1[[#This Row],[Date of Hospital Discharge]]="","",IF(Table1[[#This Row],[Readmission Bucket]]="Readmission within 90 days",1,0))</f>
        <v/>
      </c>
      <c r="AG311" s="6" t="str">
        <f>IF(Table1[[#This Row],[Date of Hospital Discharge]]="","",IF(Table1[[#This Row],[Readmission Bucket]]="Readmission Greater than 90 Days",1,0))</f>
        <v/>
      </c>
    </row>
    <row r="312" spans="1:33" x14ac:dyDescent="0.4">
      <c r="A312" s="8">
        <v>304</v>
      </c>
      <c r="F312" s="12"/>
      <c r="H312" s="10"/>
      <c r="I312" s="12"/>
      <c r="M312" s="11"/>
      <c r="N312" s="6" t="str">
        <f>IF(Table1[[#This Row],[Date of Hospital Discharge]]="","",1)</f>
        <v/>
      </c>
      <c r="O312" s="6" t="str">
        <f>IF(Table1[[#This Row],[Date of Hospital Discharge]]="","",IF(Table1[[#This Row],[Unplanned Readmission Date]]="",0,1))</f>
        <v/>
      </c>
      <c r="P312" s="6" t="str">
        <f>IF(Table1[[#This Row],[Readmission]]=1,Table1[[#This Row],[Unplanned Readmission Date]]-Table1[[#This Row],[Date of Hospital Discharge]],"")</f>
        <v/>
      </c>
      <c r="Q312" s="6" t="str">
        <f>IF(P312="","",VLOOKUP(P312,Validation!$F$4:$G$10,2,TRUE))</f>
        <v/>
      </c>
      <c r="R312" s="6" t="str">
        <f>IF(Table1[[#This Row],[Date of Hospital Discharge]]="","",TEXT(Table1[[#This Row],[Date of Hospital Discharge]],"mmmm"))</f>
        <v/>
      </c>
      <c r="S312" s="6" t="str">
        <f>IF(Table1[[#This Row],[Date of Hospital Discharge]]="","",IF(Table1[[#This Row],[Days Between Admissions]]&lt;=7,1,0))</f>
        <v/>
      </c>
      <c r="T312" s="6" t="str">
        <f>IF(Table1[[#This Row],[Date of Hospital Discharge]]="","",IF(Table1[[#This Row],[Days Between Admissions]]&lt;=14,1,0))</f>
        <v/>
      </c>
      <c r="U312" s="6" t="str">
        <f>IF(Table1[[#This Row],[Date of Hospital Discharge]]="","",IF(Table1[[#This Row],[Days Between Admissions]]&lt;=30,1,0))</f>
        <v/>
      </c>
      <c r="V312" s="6" t="str">
        <f>IF(Table1[[#This Row],[Date of Hospital Discharge]]="","",IF(Table1[[#This Row],[Days Between Admissions]]&lt;=60,1,0))</f>
        <v/>
      </c>
      <c r="W312" s="6" t="str">
        <f>IF(Table1[[#This Row],[Date of Hospital Discharge]]="","",IF(Table1[[#This Row],[Days Between Admissions]]&lt;=90,1,0))</f>
        <v/>
      </c>
      <c r="X312" s="6" t="str">
        <f>IF(Table1[[#This Row],[Date of Hospital Discharge]]="","",IF(Table1[[#This Row],[Days Between Admissions]]="",0,IF(Table1[[#This Row],[Days Between Admissions]]&gt;90,1,0)))</f>
        <v/>
      </c>
      <c r="Y312" s="6" t="str">
        <f>IF(Table1[[#This Row],[Date of Hospital Discharge]]="","",SUM(Table1[Discharge]))</f>
        <v/>
      </c>
      <c r="Z312" s="6" t="str">
        <f>IF(Table1[[#This Row],[Date of Hospital Discharge]]="","",SUM(Table1[Readmission]))</f>
        <v/>
      </c>
      <c r="AA312" s="6" t="str">
        <f>IF(Table1[[#This Row],[Date of Hospital Discharge]]="","",VLOOKUP(Table1[[#This Row],[Discharge Month]],$AI$9:$AJ$20,2,FALSE))</f>
        <v/>
      </c>
      <c r="AB312" s="6" t="str">
        <f>IF(Table1[[#This Row],[Date of Hospital Discharge]]="","",IF(Table1[[#This Row],[Readmission Bucket]]="Readmission within 7 days",1,0))</f>
        <v/>
      </c>
      <c r="AC312" s="6" t="str">
        <f>IF(Table1[[#This Row],[Date of Hospital Discharge]]="","",IF(Table1[[#This Row],[Readmission Bucket]]="Readmission within 14 days",1,0))</f>
        <v/>
      </c>
      <c r="AD312" s="6" t="str">
        <f>IF(Table1[[#This Row],[Date of Hospital Discharge]]="","",IF(Table1[[#This Row],[Readmission Bucket]]="Readmission within 30 days",1,0))</f>
        <v/>
      </c>
      <c r="AE312" s="6" t="str">
        <f>IF(Table1[[#This Row],[Date of Hospital Discharge]]="","",IF(Table1[[#This Row],[Readmission Bucket]]="Readmission within 60 days",1,0))</f>
        <v/>
      </c>
      <c r="AF312" s="6" t="str">
        <f>IF(Table1[[#This Row],[Date of Hospital Discharge]]="","",IF(Table1[[#This Row],[Readmission Bucket]]="Readmission within 90 days",1,0))</f>
        <v/>
      </c>
      <c r="AG312" s="6" t="str">
        <f>IF(Table1[[#This Row],[Date of Hospital Discharge]]="","",IF(Table1[[#This Row],[Readmission Bucket]]="Readmission Greater than 90 Days",1,0))</f>
        <v/>
      </c>
    </row>
    <row r="313" spans="1:33" x14ac:dyDescent="0.4">
      <c r="A313" s="8">
        <v>305</v>
      </c>
      <c r="F313" s="12"/>
      <c r="H313" s="10"/>
      <c r="I313" s="12"/>
      <c r="M313" s="11"/>
      <c r="N313" s="6" t="str">
        <f>IF(Table1[[#This Row],[Date of Hospital Discharge]]="","",1)</f>
        <v/>
      </c>
      <c r="O313" s="6" t="str">
        <f>IF(Table1[[#This Row],[Date of Hospital Discharge]]="","",IF(Table1[[#This Row],[Unplanned Readmission Date]]="",0,1))</f>
        <v/>
      </c>
      <c r="P313" s="6" t="str">
        <f>IF(Table1[[#This Row],[Readmission]]=1,Table1[[#This Row],[Unplanned Readmission Date]]-Table1[[#This Row],[Date of Hospital Discharge]],"")</f>
        <v/>
      </c>
      <c r="Q313" s="6" t="str">
        <f>IF(P313="","",VLOOKUP(P313,Validation!$F$4:$G$10,2,TRUE))</f>
        <v/>
      </c>
      <c r="R313" s="6" t="str">
        <f>IF(Table1[[#This Row],[Date of Hospital Discharge]]="","",TEXT(Table1[[#This Row],[Date of Hospital Discharge]],"mmmm"))</f>
        <v/>
      </c>
      <c r="S313" s="6" t="str">
        <f>IF(Table1[[#This Row],[Date of Hospital Discharge]]="","",IF(Table1[[#This Row],[Days Between Admissions]]&lt;=7,1,0))</f>
        <v/>
      </c>
      <c r="T313" s="6" t="str">
        <f>IF(Table1[[#This Row],[Date of Hospital Discharge]]="","",IF(Table1[[#This Row],[Days Between Admissions]]&lt;=14,1,0))</f>
        <v/>
      </c>
      <c r="U313" s="6" t="str">
        <f>IF(Table1[[#This Row],[Date of Hospital Discharge]]="","",IF(Table1[[#This Row],[Days Between Admissions]]&lt;=30,1,0))</f>
        <v/>
      </c>
      <c r="V313" s="6" t="str">
        <f>IF(Table1[[#This Row],[Date of Hospital Discharge]]="","",IF(Table1[[#This Row],[Days Between Admissions]]&lt;=60,1,0))</f>
        <v/>
      </c>
      <c r="W313" s="6" t="str">
        <f>IF(Table1[[#This Row],[Date of Hospital Discharge]]="","",IF(Table1[[#This Row],[Days Between Admissions]]&lt;=90,1,0))</f>
        <v/>
      </c>
      <c r="X313" s="6" t="str">
        <f>IF(Table1[[#This Row],[Date of Hospital Discharge]]="","",IF(Table1[[#This Row],[Days Between Admissions]]="",0,IF(Table1[[#This Row],[Days Between Admissions]]&gt;90,1,0)))</f>
        <v/>
      </c>
      <c r="Y313" s="6" t="str">
        <f>IF(Table1[[#This Row],[Date of Hospital Discharge]]="","",SUM(Table1[Discharge]))</f>
        <v/>
      </c>
      <c r="Z313" s="6" t="str">
        <f>IF(Table1[[#This Row],[Date of Hospital Discharge]]="","",SUM(Table1[Readmission]))</f>
        <v/>
      </c>
      <c r="AA313" s="6" t="str">
        <f>IF(Table1[[#This Row],[Date of Hospital Discharge]]="","",VLOOKUP(Table1[[#This Row],[Discharge Month]],$AI$9:$AJ$20,2,FALSE))</f>
        <v/>
      </c>
      <c r="AB313" s="6" t="str">
        <f>IF(Table1[[#This Row],[Date of Hospital Discharge]]="","",IF(Table1[[#This Row],[Readmission Bucket]]="Readmission within 7 days",1,0))</f>
        <v/>
      </c>
      <c r="AC313" s="6" t="str">
        <f>IF(Table1[[#This Row],[Date of Hospital Discharge]]="","",IF(Table1[[#This Row],[Readmission Bucket]]="Readmission within 14 days",1,0))</f>
        <v/>
      </c>
      <c r="AD313" s="6" t="str">
        <f>IF(Table1[[#This Row],[Date of Hospital Discharge]]="","",IF(Table1[[#This Row],[Readmission Bucket]]="Readmission within 30 days",1,0))</f>
        <v/>
      </c>
      <c r="AE313" s="6" t="str">
        <f>IF(Table1[[#This Row],[Date of Hospital Discharge]]="","",IF(Table1[[#This Row],[Readmission Bucket]]="Readmission within 60 days",1,0))</f>
        <v/>
      </c>
      <c r="AF313" s="6" t="str">
        <f>IF(Table1[[#This Row],[Date of Hospital Discharge]]="","",IF(Table1[[#This Row],[Readmission Bucket]]="Readmission within 90 days",1,0))</f>
        <v/>
      </c>
      <c r="AG313" s="6" t="str">
        <f>IF(Table1[[#This Row],[Date of Hospital Discharge]]="","",IF(Table1[[#This Row],[Readmission Bucket]]="Readmission Greater than 90 Days",1,0))</f>
        <v/>
      </c>
    </row>
    <row r="314" spans="1:33" x14ac:dyDescent="0.4">
      <c r="A314" s="8">
        <v>306</v>
      </c>
      <c r="F314" s="12"/>
      <c r="H314" s="10"/>
      <c r="I314" s="12"/>
      <c r="M314" s="11"/>
      <c r="N314" s="6" t="str">
        <f>IF(Table1[[#This Row],[Date of Hospital Discharge]]="","",1)</f>
        <v/>
      </c>
      <c r="O314" s="6" t="str">
        <f>IF(Table1[[#This Row],[Date of Hospital Discharge]]="","",IF(Table1[[#This Row],[Unplanned Readmission Date]]="",0,1))</f>
        <v/>
      </c>
      <c r="P314" s="6" t="str">
        <f>IF(Table1[[#This Row],[Readmission]]=1,Table1[[#This Row],[Unplanned Readmission Date]]-Table1[[#This Row],[Date of Hospital Discharge]],"")</f>
        <v/>
      </c>
      <c r="Q314" s="6" t="str">
        <f>IF(P314="","",VLOOKUP(P314,Validation!$F$4:$G$10,2,TRUE))</f>
        <v/>
      </c>
      <c r="R314" s="6" t="str">
        <f>IF(Table1[[#This Row],[Date of Hospital Discharge]]="","",TEXT(Table1[[#This Row],[Date of Hospital Discharge]],"mmmm"))</f>
        <v/>
      </c>
      <c r="S314" s="6" t="str">
        <f>IF(Table1[[#This Row],[Date of Hospital Discharge]]="","",IF(Table1[[#This Row],[Days Between Admissions]]&lt;=7,1,0))</f>
        <v/>
      </c>
      <c r="T314" s="6" t="str">
        <f>IF(Table1[[#This Row],[Date of Hospital Discharge]]="","",IF(Table1[[#This Row],[Days Between Admissions]]&lt;=14,1,0))</f>
        <v/>
      </c>
      <c r="U314" s="6" t="str">
        <f>IF(Table1[[#This Row],[Date of Hospital Discharge]]="","",IF(Table1[[#This Row],[Days Between Admissions]]&lt;=30,1,0))</f>
        <v/>
      </c>
      <c r="V314" s="6" t="str">
        <f>IF(Table1[[#This Row],[Date of Hospital Discharge]]="","",IF(Table1[[#This Row],[Days Between Admissions]]&lt;=60,1,0))</f>
        <v/>
      </c>
      <c r="W314" s="6" t="str">
        <f>IF(Table1[[#This Row],[Date of Hospital Discharge]]="","",IF(Table1[[#This Row],[Days Between Admissions]]&lt;=90,1,0))</f>
        <v/>
      </c>
      <c r="X314" s="6" t="str">
        <f>IF(Table1[[#This Row],[Date of Hospital Discharge]]="","",IF(Table1[[#This Row],[Days Between Admissions]]="",0,IF(Table1[[#This Row],[Days Between Admissions]]&gt;90,1,0)))</f>
        <v/>
      </c>
      <c r="Y314" s="6" t="str">
        <f>IF(Table1[[#This Row],[Date of Hospital Discharge]]="","",SUM(Table1[Discharge]))</f>
        <v/>
      </c>
      <c r="Z314" s="6" t="str">
        <f>IF(Table1[[#This Row],[Date of Hospital Discharge]]="","",SUM(Table1[Readmission]))</f>
        <v/>
      </c>
      <c r="AA314" s="6" t="str">
        <f>IF(Table1[[#This Row],[Date of Hospital Discharge]]="","",VLOOKUP(Table1[[#This Row],[Discharge Month]],$AI$9:$AJ$20,2,FALSE))</f>
        <v/>
      </c>
      <c r="AB314" s="6" t="str">
        <f>IF(Table1[[#This Row],[Date of Hospital Discharge]]="","",IF(Table1[[#This Row],[Readmission Bucket]]="Readmission within 7 days",1,0))</f>
        <v/>
      </c>
      <c r="AC314" s="6" t="str">
        <f>IF(Table1[[#This Row],[Date of Hospital Discharge]]="","",IF(Table1[[#This Row],[Readmission Bucket]]="Readmission within 14 days",1,0))</f>
        <v/>
      </c>
      <c r="AD314" s="6" t="str">
        <f>IF(Table1[[#This Row],[Date of Hospital Discharge]]="","",IF(Table1[[#This Row],[Readmission Bucket]]="Readmission within 30 days",1,0))</f>
        <v/>
      </c>
      <c r="AE314" s="6" t="str">
        <f>IF(Table1[[#This Row],[Date of Hospital Discharge]]="","",IF(Table1[[#This Row],[Readmission Bucket]]="Readmission within 60 days",1,0))</f>
        <v/>
      </c>
      <c r="AF314" s="6" t="str">
        <f>IF(Table1[[#This Row],[Date of Hospital Discharge]]="","",IF(Table1[[#This Row],[Readmission Bucket]]="Readmission within 90 days",1,0))</f>
        <v/>
      </c>
      <c r="AG314" s="6" t="str">
        <f>IF(Table1[[#This Row],[Date of Hospital Discharge]]="","",IF(Table1[[#This Row],[Readmission Bucket]]="Readmission Greater than 90 Days",1,0))</f>
        <v/>
      </c>
    </row>
    <row r="315" spans="1:33" x14ac:dyDescent="0.4">
      <c r="A315" s="8">
        <v>307</v>
      </c>
      <c r="F315" s="12"/>
      <c r="H315" s="10"/>
      <c r="I315" s="12"/>
      <c r="M315" s="11"/>
      <c r="N315" s="6" t="str">
        <f>IF(Table1[[#This Row],[Date of Hospital Discharge]]="","",1)</f>
        <v/>
      </c>
      <c r="O315" s="6" t="str">
        <f>IF(Table1[[#This Row],[Date of Hospital Discharge]]="","",IF(Table1[[#This Row],[Unplanned Readmission Date]]="",0,1))</f>
        <v/>
      </c>
      <c r="P315" s="6" t="str">
        <f>IF(Table1[[#This Row],[Readmission]]=1,Table1[[#This Row],[Unplanned Readmission Date]]-Table1[[#This Row],[Date of Hospital Discharge]],"")</f>
        <v/>
      </c>
      <c r="Q315" s="6" t="str">
        <f>IF(P315="","",VLOOKUP(P315,Validation!$F$4:$G$10,2,TRUE))</f>
        <v/>
      </c>
      <c r="R315" s="6" t="str">
        <f>IF(Table1[[#This Row],[Date of Hospital Discharge]]="","",TEXT(Table1[[#This Row],[Date of Hospital Discharge]],"mmmm"))</f>
        <v/>
      </c>
      <c r="S315" s="6" t="str">
        <f>IF(Table1[[#This Row],[Date of Hospital Discharge]]="","",IF(Table1[[#This Row],[Days Between Admissions]]&lt;=7,1,0))</f>
        <v/>
      </c>
      <c r="T315" s="6" t="str">
        <f>IF(Table1[[#This Row],[Date of Hospital Discharge]]="","",IF(Table1[[#This Row],[Days Between Admissions]]&lt;=14,1,0))</f>
        <v/>
      </c>
      <c r="U315" s="6" t="str">
        <f>IF(Table1[[#This Row],[Date of Hospital Discharge]]="","",IF(Table1[[#This Row],[Days Between Admissions]]&lt;=30,1,0))</f>
        <v/>
      </c>
      <c r="V315" s="6" t="str">
        <f>IF(Table1[[#This Row],[Date of Hospital Discharge]]="","",IF(Table1[[#This Row],[Days Between Admissions]]&lt;=60,1,0))</f>
        <v/>
      </c>
      <c r="W315" s="6" t="str">
        <f>IF(Table1[[#This Row],[Date of Hospital Discharge]]="","",IF(Table1[[#This Row],[Days Between Admissions]]&lt;=90,1,0))</f>
        <v/>
      </c>
      <c r="X315" s="6" t="str">
        <f>IF(Table1[[#This Row],[Date of Hospital Discharge]]="","",IF(Table1[[#This Row],[Days Between Admissions]]="",0,IF(Table1[[#This Row],[Days Between Admissions]]&gt;90,1,0)))</f>
        <v/>
      </c>
      <c r="Y315" s="6" t="str">
        <f>IF(Table1[[#This Row],[Date of Hospital Discharge]]="","",SUM(Table1[Discharge]))</f>
        <v/>
      </c>
      <c r="Z315" s="6" t="str">
        <f>IF(Table1[[#This Row],[Date of Hospital Discharge]]="","",SUM(Table1[Readmission]))</f>
        <v/>
      </c>
      <c r="AA315" s="6" t="str">
        <f>IF(Table1[[#This Row],[Date of Hospital Discharge]]="","",VLOOKUP(Table1[[#This Row],[Discharge Month]],$AI$9:$AJ$20,2,FALSE))</f>
        <v/>
      </c>
      <c r="AB315" s="6" t="str">
        <f>IF(Table1[[#This Row],[Date of Hospital Discharge]]="","",IF(Table1[[#This Row],[Readmission Bucket]]="Readmission within 7 days",1,0))</f>
        <v/>
      </c>
      <c r="AC315" s="6" t="str">
        <f>IF(Table1[[#This Row],[Date of Hospital Discharge]]="","",IF(Table1[[#This Row],[Readmission Bucket]]="Readmission within 14 days",1,0))</f>
        <v/>
      </c>
      <c r="AD315" s="6" t="str">
        <f>IF(Table1[[#This Row],[Date of Hospital Discharge]]="","",IF(Table1[[#This Row],[Readmission Bucket]]="Readmission within 30 days",1,0))</f>
        <v/>
      </c>
      <c r="AE315" s="6" t="str">
        <f>IF(Table1[[#This Row],[Date of Hospital Discharge]]="","",IF(Table1[[#This Row],[Readmission Bucket]]="Readmission within 60 days",1,0))</f>
        <v/>
      </c>
      <c r="AF315" s="6" t="str">
        <f>IF(Table1[[#This Row],[Date of Hospital Discharge]]="","",IF(Table1[[#This Row],[Readmission Bucket]]="Readmission within 90 days",1,0))</f>
        <v/>
      </c>
      <c r="AG315" s="6" t="str">
        <f>IF(Table1[[#This Row],[Date of Hospital Discharge]]="","",IF(Table1[[#This Row],[Readmission Bucket]]="Readmission Greater than 90 Days",1,0))</f>
        <v/>
      </c>
    </row>
    <row r="316" spans="1:33" x14ac:dyDescent="0.4">
      <c r="A316" s="8">
        <v>308</v>
      </c>
      <c r="F316" s="12"/>
      <c r="H316" s="10"/>
      <c r="I316" s="12"/>
      <c r="M316" s="11"/>
      <c r="N316" s="6" t="str">
        <f>IF(Table1[[#This Row],[Date of Hospital Discharge]]="","",1)</f>
        <v/>
      </c>
      <c r="O316" s="6" t="str">
        <f>IF(Table1[[#This Row],[Date of Hospital Discharge]]="","",IF(Table1[[#This Row],[Unplanned Readmission Date]]="",0,1))</f>
        <v/>
      </c>
      <c r="P316" s="6" t="str">
        <f>IF(Table1[[#This Row],[Readmission]]=1,Table1[[#This Row],[Unplanned Readmission Date]]-Table1[[#This Row],[Date of Hospital Discharge]],"")</f>
        <v/>
      </c>
      <c r="Q316" s="6" t="str">
        <f>IF(P316="","",VLOOKUP(P316,Validation!$F$4:$G$10,2,TRUE))</f>
        <v/>
      </c>
      <c r="R316" s="6" t="str">
        <f>IF(Table1[[#This Row],[Date of Hospital Discharge]]="","",TEXT(Table1[[#This Row],[Date of Hospital Discharge]],"mmmm"))</f>
        <v/>
      </c>
      <c r="S316" s="6" t="str">
        <f>IF(Table1[[#This Row],[Date of Hospital Discharge]]="","",IF(Table1[[#This Row],[Days Between Admissions]]&lt;=7,1,0))</f>
        <v/>
      </c>
      <c r="T316" s="6" t="str">
        <f>IF(Table1[[#This Row],[Date of Hospital Discharge]]="","",IF(Table1[[#This Row],[Days Between Admissions]]&lt;=14,1,0))</f>
        <v/>
      </c>
      <c r="U316" s="6" t="str">
        <f>IF(Table1[[#This Row],[Date of Hospital Discharge]]="","",IF(Table1[[#This Row],[Days Between Admissions]]&lt;=30,1,0))</f>
        <v/>
      </c>
      <c r="V316" s="6" t="str">
        <f>IF(Table1[[#This Row],[Date of Hospital Discharge]]="","",IF(Table1[[#This Row],[Days Between Admissions]]&lt;=60,1,0))</f>
        <v/>
      </c>
      <c r="W316" s="6" t="str">
        <f>IF(Table1[[#This Row],[Date of Hospital Discharge]]="","",IF(Table1[[#This Row],[Days Between Admissions]]&lt;=90,1,0))</f>
        <v/>
      </c>
      <c r="X316" s="6" t="str">
        <f>IF(Table1[[#This Row],[Date of Hospital Discharge]]="","",IF(Table1[[#This Row],[Days Between Admissions]]="",0,IF(Table1[[#This Row],[Days Between Admissions]]&gt;90,1,0)))</f>
        <v/>
      </c>
      <c r="Y316" s="6" t="str">
        <f>IF(Table1[[#This Row],[Date of Hospital Discharge]]="","",SUM(Table1[Discharge]))</f>
        <v/>
      </c>
      <c r="Z316" s="6" t="str">
        <f>IF(Table1[[#This Row],[Date of Hospital Discharge]]="","",SUM(Table1[Readmission]))</f>
        <v/>
      </c>
      <c r="AA316" s="6" t="str">
        <f>IF(Table1[[#This Row],[Date of Hospital Discharge]]="","",VLOOKUP(Table1[[#This Row],[Discharge Month]],$AI$9:$AJ$20,2,FALSE))</f>
        <v/>
      </c>
      <c r="AB316" s="6" t="str">
        <f>IF(Table1[[#This Row],[Date of Hospital Discharge]]="","",IF(Table1[[#This Row],[Readmission Bucket]]="Readmission within 7 days",1,0))</f>
        <v/>
      </c>
      <c r="AC316" s="6" t="str">
        <f>IF(Table1[[#This Row],[Date of Hospital Discharge]]="","",IF(Table1[[#This Row],[Readmission Bucket]]="Readmission within 14 days",1,0))</f>
        <v/>
      </c>
      <c r="AD316" s="6" t="str">
        <f>IF(Table1[[#This Row],[Date of Hospital Discharge]]="","",IF(Table1[[#This Row],[Readmission Bucket]]="Readmission within 30 days",1,0))</f>
        <v/>
      </c>
      <c r="AE316" s="6" t="str">
        <f>IF(Table1[[#This Row],[Date of Hospital Discharge]]="","",IF(Table1[[#This Row],[Readmission Bucket]]="Readmission within 60 days",1,0))</f>
        <v/>
      </c>
      <c r="AF316" s="6" t="str">
        <f>IF(Table1[[#This Row],[Date of Hospital Discharge]]="","",IF(Table1[[#This Row],[Readmission Bucket]]="Readmission within 90 days",1,0))</f>
        <v/>
      </c>
      <c r="AG316" s="6" t="str">
        <f>IF(Table1[[#This Row],[Date of Hospital Discharge]]="","",IF(Table1[[#This Row],[Readmission Bucket]]="Readmission Greater than 90 Days",1,0))</f>
        <v/>
      </c>
    </row>
    <row r="317" spans="1:33" x14ac:dyDescent="0.4">
      <c r="A317" s="8">
        <v>309</v>
      </c>
      <c r="F317" s="12"/>
      <c r="H317" s="10"/>
      <c r="I317" s="12"/>
      <c r="M317" s="11"/>
      <c r="N317" s="6" t="str">
        <f>IF(Table1[[#This Row],[Date of Hospital Discharge]]="","",1)</f>
        <v/>
      </c>
      <c r="O317" s="6" t="str">
        <f>IF(Table1[[#This Row],[Date of Hospital Discharge]]="","",IF(Table1[[#This Row],[Unplanned Readmission Date]]="",0,1))</f>
        <v/>
      </c>
      <c r="P317" s="6" t="str">
        <f>IF(Table1[[#This Row],[Readmission]]=1,Table1[[#This Row],[Unplanned Readmission Date]]-Table1[[#This Row],[Date of Hospital Discharge]],"")</f>
        <v/>
      </c>
      <c r="Q317" s="6" t="str">
        <f>IF(P317="","",VLOOKUP(P317,Validation!$F$4:$G$10,2,TRUE))</f>
        <v/>
      </c>
      <c r="R317" s="6" t="str">
        <f>IF(Table1[[#This Row],[Date of Hospital Discharge]]="","",TEXT(Table1[[#This Row],[Date of Hospital Discharge]],"mmmm"))</f>
        <v/>
      </c>
      <c r="S317" s="6" t="str">
        <f>IF(Table1[[#This Row],[Date of Hospital Discharge]]="","",IF(Table1[[#This Row],[Days Between Admissions]]&lt;=7,1,0))</f>
        <v/>
      </c>
      <c r="T317" s="6" t="str">
        <f>IF(Table1[[#This Row],[Date of Hospital Discharge]]="","",IF(Table1[[#This Row],[Days Between Admissions]]&lt;=14,1,0))</f>
        <v/>
      </c>
      <c r="U317" s="6" t="str">
        <f>IF(Table1[[#This Row],[Date of Hospital Discharge]]="","",IF(Table1[[#This Row],[Days Between Admissions]]&lt;=30,1,0))</f>
        <v/>
      </c>
      <c r="V317" s="6" t="str">
        <f>IF(Table1[[#This Row],[Date of Hospital Discharge]]="","",IF(Table1[[#This Row],[Days Between Admissions]]&lt;=60,1,0))</f>
        <v/>
      </c>
      <c r="W317" s="6" t="str">
        <f>IF(Table1[[#This Row],[Date of Hospital Discharge]]="","",IF(Table1[[#This Row],[Days Between Admissions]]&lt;=90,1,0))</f>
        <v/>
      </c>
      <c r="X317" s="6" t="str">
        <f>IF(Table1[[#This Row],[Date of Hospital Discharge]]="","",IF(Table1[[#This Row],[Days Between Admissions]]="",0,IF(Table1[[#This Row],[Days Between Admissions]]&gt;90,1,0)))</f>
        <v/>
      </c>
      <c r="Y317" s="6" t="str">
        <f>IF(Table1[[#This Row],[Date of Hospital Discharge]]="","",SUM(Table1[Discharge]))</f>
        <v/>
      </c>
      <c r="Z317" s="6" t="str">
        <f>IF(Table1[[#This Row],[Date of Hospital Discharge]]="","",SUM(Table1[Readmission]))</f>
        <v/>
      </c>
      <c r="AA317" s="6" t="str">
        <f>IF(Table1[[#This Row],[Date of Hospital Discharge]]="","",VLOOKUP(Table1[[#This Row],[Discharge Month]],$AI$9:$AJ$20,2,FALSE))</f>
        <v/>
      </c>
      <c r="AB317" s="6" t="str">
        <f>IF(Table1[[#This Row],[Date of Hospital Discharge]]="","",IF(Table1[[#This Row],[Readmission Bucket]]="Readmission within 7 days",1,0))</f>
        <v/>
      </c>
      <c r="AC317" s="6" t="str">
        <f>IF(Table1[[#This Row],[Date of Hospital Discharge]]="","",IF(Table1[[#This Row],[Readmission Bucket]]="Readmission within 14 days",1,0))</f>
        <v/>
      </c>
      <c r="AD317" s="6" t="str">
        <f>IF(Table1[[#This Row],[Date of Hospital Discharge]]="","",IF(Table1[[#This Row],[Readmission Bucket]]="Readmission within 30 days",1,0))</f>
        <v/>
      </c>
      <c r="AE317" s="6" t="str">
        <f>IF(Table1[[#This Row],[Date of Hospital Discharge]]="","",IF(Table1[[#This Row],[Readmission Bucket]]="Readmission within 60 days",1,0))</f>
        <v/>
      </c>
      <c r="AF317" s="6" t="str">
        <f>IF(Table1[[#This Row],[Date of Hospital Discharge]]="","",IF(Table1[[#This Row],[Readmission Bucket]]="Readmission within 90 days",1,0))</f>
        <v/>
      </c>
      <c r="AG317" s="6" t="str">
        <f>IF(Table1[[#This Row],[Date of Hospital Discharge]]="","",IF(Table1[[#This Row],[Readmission Bucket]]="Readmission Greater than 90 Days",1,0))</f>
        <v/>
      </c>
    </row>
    <row r="318" spans="1:33" x14ac:dyDescent="0.4">
      <c r="A318" s="8">
        <v>310</v>
      </c>
      <c r="F318" s="12"/>
      <c r="H318" s="10"/>
      <c r="I318" s="12"/>
      <c r="M318" s="11"/>
      <c r="N318" s="6" t="str">
        <f>IF(Table1[[#This Row],[Date of Hospital Discharge]]="","",1)</f>
        <v/>
      </c>
      <c r="O318" s="6" t="str">
        <f>IF(Table1[[#This Row],[Date of Hospital Discharge]]="","",IF(Table1[[#This Row],[Unplanned Readmission Date]]="",0,1))</f>
        <v/>
      </c>
      <c r="P318" s="6" t="str">
        <f>IF(Table1[[#This Row],[Readmission]]=1,Table1[[#This Row],[Unplanned Readmission Date]]-Table1[[#This Row],[Date of Hospital Discharge]],"")</f>
        <v/>
      </c>
      <c r="Q318" s="6" t="str">
        <f>IF(P318="","",VLOOKUP(P318,Validation!$F$4:$G$10,2,TRUE))</f>
        <v/>
      </c>
      <c r="R318" s="6" t="str">
        <f>IF(Table1[[#This Row],[Date of Hospital Discharge]]="","",TEXT(Table1[[#This Row],[Date of Hospital Discharge]],"mmmm"))</f>
        <v/>
      </c>
      <c r="S318" s="6" t="str">
        <f>IF(Table1[[#This Row],[Date of Hospital Discharge]]="","",IF(Table1[[#This Row],[Days Between Admissions]]&lt;=7,1,0))</f>
        <v/>
      </c>
      <c r="T318" s="6" t="str">
        <f>IF(Table1[[#This Row],[Date of Hospital Discharge]]="","",IF(Table1[[#This Row],[Days Between Admissions]]&lt;=14,1,0))</f>
        <v/>
      </c>
      <c r="U318" s="6" t="str">
        <f>IF(Table1[[#This Row],[Date of Hospital Discharge]]="","",IF(Table1[[#This Row],[Days Between Admissions]]&lt;=30,1,0))</f>
        <v/>
      </c>
      <c r="V318" s="6" t="str">
        <f>IF(Table1[[#This Row],[Date of Hospital Discharge]]="","",IF(Table1[[#This Row],[Days Between Admissions]]&lt;=60,1,0))</f>
        <v/>
      </c>
      <c r="W318" s="6" t="str">
        <f>IF(Table1[[#This Row],[Date of Hospital Discharge]]="","",IF(Table1[[#This Row],[Days Between Admissions]]&lt;=90,1,0))</f>
        <v/>
      </c>
      <c r="X318" s="6" t="str">
        <f>IF(Table1[[#This Row],[Date of Hospital Discharge]]="","",IF(Table1[[#This Row],[Days Between Admissions]]="",0,IF(Table1[[#This Row],[Days Between Admissions]]&gt;90,1,0)))</f>
        <v/>
      </c>
      <c r="Y318" s="6" t="str">
        <f>IF(Table1[[#This Row],[Date of Hospital Discharge]]="","",SUM(Table1[Discharge]))</f>
        <v/>
      </c>
      <c r="Z318" s="6" t="str">
        <f>IF(Table1[[#This Row],[Date of Hospital Discharge]]="","",SUM(Table1[Readmission]))</f>
        <v/>
      </c>
      <c r="AA318" s="6" t="str">
        <f>IF(Table1[[#This Row],[Date of Hospital Discharge]]="","",VLOOKUP(Table1[[#This Row],[Discharge Month]],$AI$9:$AJ$20,2,FALSE))</f>
        <v/>
      </c>
      <c r="AB318" s="6" t="str">
        <f>IF(Table1[[#This Row],[Date of Hospital Discharge]]="","",IF(Table1[[#This Row],[Readmission Bucket]]="Readmission within 7 days",1,0))</f>
        <v/>
      </c>
      <c r="AC318" s="6" t="str">
        <f>IF(Table1[[#This Row],[Date of Hospital Discharge]]="","",IF(Table1[[#This Row],[Readmission Bucket]]="Readmission within 14 days",1,0))</f>
        <v/>
      </c>
      <c r="AD318" s="6" t="str">
        <f>IF(Table1[[#This Row],[Date of Hospital Discharge]]="","",IF(Table1[[#This Row],[Readmission Bucket]]="Readmission within 30 days",1,0))</f>
        <v/>
      </c>
      <c r="AE318" s="6" t="str">
        <f>IF(Table1[[#This Row],[Date of Hospital Discharge]]="","",IF(Table1[[#This Row],[Readmission Bucket]]="Readmission within 60 days",1,0))</f>
        <v/>
      </c>
      <c r="AF318" s="6" t="str">
        <f>IF(Table1[[#This Row],[Date of Hospital Discharge]]="","",IF(Table1[[#This Row],[Readmission Bucket]]="Readmission within 90 days",1,0))</f>
        <v/>
      </c>
      <c r="AG318" s="6" t="str">
        <f>IF(Table1[[#This Row],[Date of Hospital Discharge]]="","",IF(Table1[[#This Row],[Readmission Bucket]]="Readmission Greater than 90 Days",1,0))</f>
        <v/>
      </c>
    </row>
    <row r="319" spans="1:33" x14ac:dyDescent="0.4">
      <c r="A319" s="8">
        <v>311</v>
      </c>
      <c r="F319" s="12"/>
      <c r="H319" s="10"/>
      <c r="I319" s="12"/>
      <c r="M319" s="11"/>
      <c r="N319" s="6" t="str">
        <f>IF(Table1[[#This Row],[Date of Hospital Discharge]]="","",1)</f>
        <v/>
      </c>
      <c r="O319" s="6" t="str">
        <f>IF(Table1[[#This Row],[Date of Hospital Discharge]]="","",IF(Table1[[#This Row],[Unplanned Readmission Date]]="",0,1))</f>
        <v/>
      </c>
      <c r="P319" s="6" t="str">
        <f>IF(Table1[[#This Row],[Readmission]]=1,Table1[[#This Row],[Unplanned Readmission Date]]-Table1[[#This Row],[Date of Hospital Discharge]],"")</f>
        <v/>
      </c>
      <c r="Q319" s="6" t="str">
        <f>IF(P319="","",VLOOKUP(P319,Validation!$F$4:$G$10,2,TRUE))</f>
        <v/>
      </c>
      <c r="R319" s="6" t="str">
        <f>IF(Table1[[#This Row],[Date of Hospital Discharge]]="","",TEXT(Table1[[#This Row],[Date of Hospital Discharge]],"mmmm"))</f>
        <v/>
      </c>
      <c r="S319" s="6" t="str">
        <f>IF(Table1[[#This Row],[Date of Hospital Discharge]]="","",IF(Table1[[#This Row],[Days Between Admissions]]&lt;=7,1,0))</f>
        <v/>
      </c>
      <c r="T319" s="6" t="str">
        <f>IF(Table1[[#This Row],[Date of Hospital Discharge]]="","",IF(Table1[[#This Row],[Days Between Admissions]]&lt;=14,1,0))</f>
        <v/>
      </c>
      <c r="U319" s="6" t="str">
        <f>IF(Table1[[#This Row],[Date of Hospital Discharge]]="","",IF(Table1[[#This Row],[Days Between Admissions]]&lt;=30,1,0))</f>
        <v/>
      </c>
      <c r="V319" s="6" t="str">
        <f>IF(Table1[[#This Row],[Date of Hospital Discharge]]="","",IF(Table1[[#This Row],[Days Between Admissions]]&lt;=60,1,0))</f>
        <v/>
      </c>
      <c r="W319" s="6" t="str">
        <f>IF(Table1[[#This Row],[Date of Hospital Discharge]]="","",IF(Table1[[#This Row],[Days Between Admissions]]&lt;=90,1,0))</f>
        <v/>
      </c>
      <c r="X319" s="6" t="str">
        <f>IF(Table1[[#This Row],[Date of Hospital Discharge]]="","",IF(Table1[[#This Row],[Days Between Admissions]]="",0,IF(Table1[[#This Row],[Days Between Admissions]]&gt;90,1,0)))</f>
        <v/>
      </c>
      <c r="Y319" s="6" t="str">
        <f>IF(Table1[[#This Row],[Date of Hospital Discharge]]="","",SUM(Table1[Discharge]))</f>
        <v/>
      </c>
      <c r="Z319" s="6" t="str">
        <f>IF(Table1[[#This Row],[Date of Hospital Discharge]]="","",SUM(Table1[Readmission]))</f>
        <v/>
      </c>
      <c r="AA319" s="6" t="str">
        <f>IF(Table1[[#This Row],[Date of Hospital Discharge]]="","",VLOOKUP(Table1[[#This Row],[Discharge Month]],$AI$9:$AJ$20,2,FALSE))</f>
        <v/>
      </c>
      <c r="AB319" s="6" t="str">
        <f>IF(Table1[[#This Row],[Date of Hospital Discharge]]="","",IF(Table1[[#This Row],[Readmission Bucket]]="Readmission within 7 days",1,0))</f>
        <v/>
      </c>
      <c r="AC319" s="6" t="str">
        <f>IF(Table1[[#This Row],[Date of Hospital Discharge]]="","",IF(Table1[[#This Row],[Readmission Bucket]]="Readmission within 14 days",1,0))</f>
        <v/>
      </c>
      <c r="AD319" s="6" t="str">
        <f>IF(Table1[[#This Row],[Date of Hospital Discharge]]="","",IF(Table1[[#This Row],[Readmission Bucket]]="Readmission within 30 days",1,0))</f>
        <v/>
      </c>
      <c r="AE319" s="6" t="str">
        <f>IF(Table1[[#This Row],[Date of Hospital Discharge]]="","",IF(Table1[[#This Row],[Readmission Bucket]]="Readmission within 60 days",1,0))</f>
        <v/>
      </c>
      <c r="AF319" s="6" t="str">
        <f>IF(Table1[[#This Row],[Date of Hospital Discharge]]="","",IF(Table1[[#This Row],[Readmission Bucket]]="Readmission within 90 days",1,0))</f>
        <v/>
      </c>
      <c r="AG319" s="6" t="str">
        <f>IF(Table1[[#This Row],[Date of Hospital Discharge]]="","",IF(Table1[[#This Row],[Readmission Bucket]]="Readmission Greater than 90 Days",1,0))</f>
        <v/>
      </c>
    </row>
    <row r="320" spans="1:33" x14ac:dyDescent="0.4">
      <c r="A320" s="8">
        <v>312</v>
      </c>
      <c r="F320" s="12"/>
      <c r="H320" s="10"/>
      <c r="I320" s="12"/>
      <c r="M320" s="11"/>
      <c r="N320" s="6" t="str">
        <f>IF(Table1[[#This Row],[Date of Hospital Discharge]]="","",1)</f>
        <v/>
      </c>
      <c r="O320" s="6" t="str">
        <f>IF(Table1[[#This Row],[Date of Hospital Discharge]]="","",IF(Table1[[#This Row],[Unplanned Readmission Date]]="",0,1))</f>
        <v/>
      </c>
      <c r="P320" s="6" t="str">
        <f>IF(Table1[[#This Row],[Readmission]]=1,Table1[[#This Row],[Unplanned Readmission Date]]-Table1[[#This Row],[Date of Hospital Discharge]],"")</f>
        <v/>
      </c>
      <c r="Q320" s="6" t="str">
        <f>IF(P320="","",VLOOKUP(P320,Validation!$F$4:$G$10,2,TRUE))</f>
        <v/>
      </c>
      <c r="R320" s="6" t="str">
        <f>IF(Table1[[#This Row],[Date of Hospital Discharge]]="","",TEXT(Table1[[#This Row],[Date of Hospital Discharge]],"mmmm"))</f>
        <v/>
      </c>
      <c r="S320" s="6" t="str">
        <f>IF(Table1[[#This Row],[Date of Hospital Discharge]]="","",IF(Table1[[#This Row],[Days Between Admissions]]&lt;=7,1,0))</f>
        <v/>
      </c>
      <c r="T320" s="6" t="str">
        <f>IF(Table1[[#This Row],[Date of Hospital Discharge]]="","",IF(Table1[[#This Row],[Days Between Admissions]]&lt;=14,1,0))</f>
        <v/>
      </c>
      <c r="U320" s="6" t="str">
        <f>IF(Table1[[#This Row],[Date of Hospital Discharge]]="","",IF(Table1[[#This Row],[Days Between Admissions]]&lt;=30,1,0))</f>
        <v/>
      </c>
      <c r="V320" s="6" t="str">
        <f>IF(Table1[[#This Row],[Date of Hospital Discharge]]="","",IF(Table1[[#This Row],[Days Between Admissions]]&lt;=60,1,0))</f>
        <v/>
      </c>
      <c r="W320" s="6" t="str">
        <f>IF(Table1[[#This Row],[Date of Hospital Discharge]]="","",IF(Table1[[#This Row],[Days Between Admissions]]&lt;=90,1,0))</f>
        <v/>
      </c>
      <c r="X320" s="6" t="str">
        <f>IF(Table1[[#This Row],[Date of Hospital Discharge]]="","",IF(Table1[[#This Row],[Days Between Admissions]]="",0,IF(Table1[[#This Row],[Days Between Admissions]]&gt;90,1,0)))</f>
        <v/>
      </c>
      <c r="Y320" s="6" t="str">
        <f>IF(Table1[[#This Row],[Date of Hospital Discharge]]="","",SUM(Table1[Discharge]))</f>
        <v/>
      </c>
      <c r="Z320" s="6" t="str">
        <f>IF(Table1[[#This Row],[Date of Hospital Discharge]]="","",SUM(Table1[Readmission]))</f>
        <v/>
      </c>
      <c r="AA320" s="6" t="str">
        <f>IF(Table1[[#This Row],[Date of Hospital Discharge]]="","",VLOOKUP(Table1[[#This Row],[Discharge Month]],$AI$9:$AJ$20,2,FALSE))</f>
        <v/>
      </c>
      <c r="AB320" s="6" t="str">
        <f>IF(Table1[[#This Row],[Date of Hospital Discharge]]="","",IF(Table1[[#This Row],[Readmission Bucket]]="Readmission within 7 days",1,0))</f>
        <v/>
      </c>
      <c r="AC320" s="6" t="str">
        <f>IF(Table1[[#This Row],[Date of Hospital Discharge]]="","",IF(Table1[[#This Row],[Readmission Bucket]]="Readmission within 14 days",1,0))</f>
        <v/>
      </c>
      <c r="AD320" s="6" t="str">
        <f>IF(Table1[[#This Row],[Date of Hospital Discharge]]="","",IF(Table1[[#This Row],[Readmission Bucket]]="Readmission within 30 days",1,0))</f>
        <v/>
      </c>
      <c r="AE320" s="6" t="str">
        <f>IF(Table1[[#This Row],[Date of Hospital Discharge]]="","",IF(Table1[[#This Row],[Readmission Bucket]]="Readmission within 60 days",1,0))</f>
        <v/>
      </c>
      <c r="AF320" s="6" t="str">
        <f>IF(Table1[[#This Row],[Date of Hospital Discharge]]="","",IF(Table1[[#This Row],[Readmission Bucket]]="Readmission within 90 days",1,0))</f>
        <v/>
      </c>
      <c r="AG320" s="6" t="str">
        <f>IF(Table1[[#This Row],[Date of Hospital Discharge]]="","",IF(Table1[[#This Row],[Readmission Bucket]]="Readmission Greater than 90 Days",1,0))</f>
        <v/>
      </c>
    </row>
    <row r="321" spans="1:33" x14ac:dyDescent="0.4">
      <c r="A321" s="8">
        <v>313</v>
      </c>
      <c r="F321" s="12"/>
      <c r="H321" s="10"/>
      <c r="I321" s="12"/>
      <c r="M321" s="11"/>
      <c r="N321" s="6" t="str">
        <f>IF(Table1[[#This Row],[Date of Hospital Discharge]]="","",1)</f>
        <v/>
      </c>
      <c r="O321" s="6" t="str">
        <f>IF(Table1[[#This Row],[Date of Hospital Discharge]]="","",IF(Table1[[#This Row],[Unplanned Readmission Date]]="",0,1))</f>
        <v/>
      </c>
      <c r="P321" s="6" t="str">
        <f>IF(Table1[[#This Row],[Readmission]]=1,Table1[[#This Row],[Unplanned Readmission Date]]-Table1[[#This Row],[Date of Hospital Discharge]],"")</f>
        <v/>
      </c>
      <c r="Q321" s="6" t="str">
        <f>IF(P321="","",VLOOKUP(P321,Validation!$F$4:$G$10,2,TRUE))</f>
        <v/>
      </c>
      <c r="R321" s="6" t="str">
        <f>IF(Table1[[#This Row],[Date of Hospital Discharge]]="","",TEXT(Table1[[#This Row],[Date of Hospital Discharge]],"mmmm"))</f>
        <v/>
      </c>
      <c r="S321" s="6" t="str">
        <f>IF(Table1[[#This Row],[Date of Hospital Discharge]]="","",IF(Table1[[#This Row],[Days Between Admissions]]&lt;=7,1,0))</f>
        <v/>
      </c>
      <c r="T321" s="6" t="str">
        <f>IF(Table1[[#This Row],[Date of Hospital Discharge]]="","",IF(Table1[[#This Row],[Days Between Admissions]]&lt;=14,1,0))</f>
        <v/>
      </c>
      <c r="U321" s="6" t="str">
        <f>IF(Table1[[#This Row],[Date of Hospital Discharge]]="","",IF(Table1[[#This Row],[Days Between Admissions]]&lt;=30,1,0))</f>
        <v/>
      </c>
      <c r="V321" s="6" t="str">
        <f>IF(Table1[[#This Row],[Date of Hospital Discharge]]="","",IF(Table1[[#This Row],[Days Between Admissions]]&lt;=60,1,0))</f>
        <v/>
      </c>
      <c r="W321" s="6" t="str">
        <f>IF(Table1[[#This Row],[Date of Hospital Discharge]]="","",IF(Table1[[#This Row],[Days Between Admissions]]&lt;=90,1,0))</f>
        <v/>
      </c>
      <c r="X321" s="6" t="str">
        <f>IF(Table1[[#This Row],[Date of Hospital Discharge]]="","",IF(Table1[[#This Row],[Days Between Admissions]]="",0,IF(Table1[[#This Row],[Days Between Admissions]]&gt;90,1,0)))</f>
        <v/>
      </c>
      <c r="Y321" s="6" t="str">
        <f>IF(Table1[[#This Row],[Date of Hospital Discharge]]="","",SUM(Table1[Discharge]))</f>
        <v/>
      </c>
      <c r="Z321" s="6" t="str">
        <f>IF(Table1[[#This Row],[Date of Hospital Discharge]]="","",SUM(Table1[Readmission]))</f>
        <v/>
      </c>
      <c r="AA321" s="6" t="str">
        <f>IF(Table1[[#This Row],[Date of Hospital Discharge]]="","",VLOOKUP(Table1[[#This Row],[Discharge Month]],$AI$9:$AJ$20,2,FALSE))</f>
        <v/>
      </c>
      <c r="AB321" s="6" t="str">
        <f>IF(Table1[[#This Row],[Date of Hospital Discharge]]="","",IF(Table1[[#This Row],[Readmission Bucket]]="Readmission within 7 days",1,0))</f>
        <v/>
      </c>
      <c r="AC321" s="6" t="str">
        <f>IF(Table1[[#This Row],[Date of Hospital Discharge]]="","",IF(Table1[[#This Row],[Readmission Bucket]]="Readmission within 14 days",1,0))</f>
        <v/>
      </c>
      <c r="AD321" s="6" t="str">
        <f>IF(Table1[[#This Row],[Date of Hospital Discharge]]="","",IF(Table1[[#This Row],[Readmission Bucket]]="Readmission within 30 days",1,0))</f>
        <v/>
      </c>
      <c r="AE321" s="6" t="str">
        <f>IF(Table1[[#This Row],[Date of Hospital Discharge]]="","",IF(Table1[[#This Row],[Readmission Bucket]]="Readmission within 60 days",1,0))</f>
        <v/>
      </c>
      <c r="AF321" s="6" t="str">
        <f>IF(Table1[[#This Row],[Date of Hospital Discharge]]="","",IF(Table1[[#This Row],[Readmission Bucket]]="Readmission within 90 days",1,0))</f>
        <v/>
      </c>
      <c r="AG321" s="6" t="str">
        <f>IF(Table1[[#This Row],[Date of Hospital Discharge]]="","",IF(Table1[[#This Row],[Readmission Bucket]]="Readmission Greater than 90 Days",1,0))</f>
        <v/>
      </c>
    </row>
    <row r="322" spans="1:33" x14ac:dyDescent="0.4">
      <c r="A322" s="8">
        <v>314</v>
      </c>
      <c r="F322" s="12"/>
      <c r="H322" s="10"/>
      <c r="I322" s="12"/>
      <c r="M322" s="11"/>
      <c r="N322" s="6" t="str">
        <f>IF(Table1[[#This Row],[Date of Hospital Discharge]]="","",1)</f>
        <v/>
      </c>
      <c r="O322" s="6" t="str">
        <f>IF(Table1[[#This Row],[Date of Hospital Discharge]]="","",IF(Table1[[#This Row],[Unplanned Readmission Date]]="",0,1))</f>
        <v/>
      </c>
      <c r="P322" s="6" t="str">
        <f>IF(Table1[[#This Row],[Readmission]]=1,Table1[[#This Row],[Unplanned Readmission Date]]-Table1[[#This Row],[Date of Hospital Discharge]],"")</f>
        <v/>
      </c>
      <c r="Q322" s="6" t="str">
        <f>IF(P322="","",VLOOKUP(P322,Validation!$F$4:$G$10,2,TRUE))</f>
        <v/>
      </c>
      <c r="R322" s="6" t="str">
        <f>IF(Table1[[#This Row],[Date of Hospital Discharge]]="","",TEXT(Table1[[#This Row],[Date of Hospital Discharge]],"mmmm"))</f>
        <v/>
      </c>
      <c r="S322" s="6" t="str">
        <f>IF(Table1[[#This Row],[Date of Hospital Discharge]]="","",IF(Table1[[#This Row],[Days Between Admissions]]&lt;=7,1,0))</f>
        <v/>
      </c>
      <c r="T322" s="6" t="str">
        <f>IF(Table1[[#This Row],[Date of Hospital Discharge]]="","",IF(Table1[[#This Row],[Days Between Admissions]]&lt;=14,1,0))</f>
        <v/>
      </c>
      <c r="U322" s="6" t="str">
        <f>IF(Table1[[#This Row],[Date of Hospital Discharge]]="","",IF(Table1[[#This Row],[Days Between Admissions]]&lt;=30,1,0))</f>
        <v/>
      </c>
      <c r="V322" s="6" t="str">
        <f>IF(Table1[[#This Row],[Date of Hospital Discharge]]="","",IF(Table1[[#This Row],[Days Between Admissions]]&lt;=60,1,0))</f>
        <v/>
      </c>
      <c r="W322" s="6" t="str">
        <f>IF(Table1[[#This Row],[Date of Hospital Discharge]]="","",IF(Table1[[#This Row],[Days Between Admissions]]&lt;=90,1,0))</f>
        <v/>
      </c>
      <c r="X322" s="6" t="str">
        <f>IF(Table1[[#This Row],[Date of Hospital Discharge]]="","",IF(Table1[[#This Row],[Days Between Admissions]]="",0,IF(Table1[[#This Row],[Days Between Admissions]]&gt;90,1,0)))</f>
        <v/>
      </c>
      <c r="Y322" s="6" t="str">
        <f>IF(Table1[[#This Row],[Date of Hospital Discharge]]="","",SUM(Table1[Discharge]))</f>
        <v/>
      </c>
      <c r="Z322" s="6" t="str">
        <f>IF(Table1[[#This Row],[Date of Hospital Discharge]]="","",SUM(Table1[Readmission]))</f>
        <v/>
      </c>
      <c r="AA322" s="6" t="str">
        <f>IF(Table1[[#This Row],[Date of Hospital Discharge]]="","",VLOOKUP(Table1[[#This Row],[Discharge Month]],$AI$9:$AJ$20,2,FALSE))</f>
        <v/>
      </c>
      <c r="AB322" s="6" t="str">
        <f>IF(Table1[[#This Row],[Date of Hospital Discharge]]="","",IF(Table1[[#This Row],[Readmission Bucket]]="Readmission within 7 days",1,0))</f>
        <v/>
      </c>
      <c r="AC322" s="6" t="str">
        <f>IF(Table1[[#This Row],[Date of Hospital Discharge]]="","",IF(Table1[[#This Row],[Readmission Bucket]]="Readmission within 14 days",1,0))</f>
        <v/>
      </c>
      <c r="AD322" s="6" t="str">
        <f>IF(Table1[[#This Row],[Date of Hospital Discharge]]="","",IF(Table1[[#This Row],[Readmission Bucket]]="Readmission within 30 days",1,0))</f>
        <v/>
      </c>
      <c r="AE322" s="6" t="str">
        <f>IF(Table1[[#This Row],[Date of Hospital Discharge]]="","",IF(Table1[[#This Row],[Readmission Bucket]]="Readmission within 60 days",1,0))</f>
        <v/>
      </c>
      <c r="AF322" s="6" t="str">
        <f>IF(Table1[[#This Row],[Date of Hospital Discharge]]="","",IF(Table1[[#This Row],[Readmission Bucket]]="Readmission within 90 days",1,0))</f>
        <v/>
      </c>
      <c r="AG322" s="6" t="str">
        <f>IF(Table1[[#This Row],[Date of Hospital Discharge]]="","",IF(Table1[[#This Row],[Readmission Bucket]]="Readmission Greater than 90 Days",1,0))</f>
        <v/>
      </c>
    </row>
    <row r="323" spans="1:33" x14ac:dyDescent="0.4">
      <c r="A323" s="8">
        <v>315</v>
      </c>
      <c r="F323" s="12"/>
      <c r="H323" s="10"/>
      <c r="I323" s="12"/>
      <c r="M323" s="11"/>
      <c r="N323" s="6" t="str">
        <f>IF(Table1[[#This Row],[Date of Hospital Discharge]]="","",1)</f>
        <v/>
      </c>
      <c r="O323" s="6" t="str">
        <f>IF(Table1[[#This Row],[Date of Hospital Discharge]]="","",IF(Table1[[#This Row],[Unplanned Readmission Date]]="",0,1))</f>
        <v/>
      </c>
      <c r="P323" s="6" t="str">
        <f>IF(Table1[[#This Row],[Readmission]]=1,Table1[[#This Row],[Unplanned Readmission Date]]-Table1[[#This Row],[Date of Hospital Discharge]],"")</f>
        <v/>
      </c>
      <c r="Q323" s="6" t="str">
        <f>IF(P323="","",VLOOKUP(P323,Validation!$F$4:$G$10,2,TRUE))</f>
        <v/>
      </c>
      <c r="R323" s="6" t="str">
        <f>IF(Table1[[#This Row],[Date of Hospital Discharge]]="","",TEXT(Table1[[#This Row],[Date of Hospital Discharge]],"mmmm"))</f>
        <v/>
      </c>
      <c r="S323" s="6" t="str">
        <f>IF(Table1[[#This Row],[Date of Hospital Discharge]]="","",IF(Table1[[#This Row],[Days Between Admissions]]&lt;=7,1,0))</f>
        <v/>
      </c>
      <c r="T323" s="6" t="str">
        <f>IF(Table1[[#This Row],[Date of Hospital Discharge]]="","",IF(Table1[[#This Row],[Days Between Admissions]]&lt;=14,1,0))</f>
        <v/>
      </c>
      <c r="U323" s="6" t="str">
        <f>IF(Table1[[#This Row],[Date of Hospital Discharge]]="","",IF(Table1[[#This Row],[Days Between Admissions]]&lt;=30,1,0))</f>
        <v/>
      </c>
      <c r="V323" s="6" t="str">
        <f>IF(Table1[[#This Row],[Date of Hospital Discharge]]="","",IF(Table1[[#This Row],[Days Between Admissions]]&lt;=60,1,0))</f>
        <v/>
      </c>
      <c r="W323" s="6" t="str">
        <f>IF(Table1[[#This Row],[Date of Hospital Discharge]]="","",IF(Table1[[#This Row],[Days Between Admissions]]&lt;=90,1,0))</f>
        <v/>
      </c>
      <c r="X323" s="6" t="str">
        <f>IF(Table1[[#This Row],[Date of Hospital Discharge]]="","",IF(Table1[[#This Row],[Days Between Admissions]]="",0,IF(Table1[[#This Row],[Days Between Admissions]]&gt;90,1,0)))</f>
        <v/>
      </c>
      <c r="Y323" s="6" t="str">
        <f>IF(Table1[[#This Row],[Date of Hospital Discharge]]="","",SUM(Table1[Discharge]))</f>
        <v/>
      </c>
      <c r="Z323" s="6" t="str">
        <f>IF(Table1[[#This Row],[Date of Hospital Discharge]]="","",SUM(Table1[Readmission]))</f>
        <v/>
      </c>
      <c r="AA323" s="6" t="str">
        <f>IF(Table1[[#This Row],[Date of Hospital Discharge]]="","",VLOOKUP(Table1[[#This Row],[Discharge Month]],$AI$9:$AJ$20,2,FALSE))</f>
        <v/>
      </c>
      <c r="AB323" s="6" t="str">
        <f>IF(Table1[[#This Row],[Date of Hospital Discharge]]="","",IF(Table1[[#This Row],[Readmission Bucket]]="Readmission within 7 days",1,0))</f>
        <v/>
      </c>
      <c r="AC323" s="6" t="str">
        <f>IF(Table1[[#This Row],[Date of Hospital Discharge]]="","",IF(Table1[[#This Row],[Readmission Bucket]]="Readmission within 14 days",1,0))</f>
        <v/>
      </c>
      <c r="AD323" s="6" t="str">
        <f>IF(Table1[[#This Row],[Date of Hospital Discharge]]="","",IF(Table1[[#This Row],[Readmission Bucket]]="Readmission within 30 days",1,0))</f>
        <v/>
      </c>
      <c r="AE323" s="6" t="str">
        <f>IF(Table1[[#This Row],[Date of Hospital Discharge]]="","",IF(Table1[[#This Row],[Readmission Bucket]]="Readmission within 60 days",1,0))</f>
        <v/>
      </c>
      <c r="AF323" s="6" t="str">
        <f>IF(Table1[[#This Row],[Date of Hospital Discharge]]="","",IF(Table1[[#This Row],[Readmission Bucket]]="Readmission within 90 days",1,0))</f>
        <v/>
      </c>
      <c r="AG323" s="6" t="str">
        <f>IF(Table1[[#This Row],[Date of Hospital Discharge]]="","",IF(Table1[[#This Row],[Readmission Bucket]]="Readmission Greater than 90 Days",1,0))</f>
        <v/>
      </c>
    </row>
    <row r="324" spans="1:33" x14ac:dyDescent="0.4">
      <c r="A324" s="8">
        <v>316</v>
      </c>
      <c r="F324" s="12"/>
      <c r="H324" s="10"/>
      <c r="I324" s="12"/>
      <c r="M324" s="11"/>
      <c r="N324" s="6" t="str">
        <f>IF(Table1[[#This Row],[Date of Hospital Discharge]]="","",1)</f>
        <v/>
      </c>
      <c r="O324" s="6" t="str">
        <f>IF(Table1[[#This Row],[Date of Hospital Discharge]]="","",IF(Table1[[#This Row],[Unplanned Readmission Date]]="",0,1))</f>
        <v/>
      </c>
      <c r="P324" s="6" t="str">
        <f>IF(Table1[[#This Row],[Readmission]]=1,Table1[[#This Row],[Unplanned Readmission Date]]-Table1[[#This Row],[Date of Hospital Discharge]],"")</f>
        <v/>
      </c>
      <c r="Q324" s="6" t="str">
        <f>IF(P324="","",VLOOKUP(P324,Validation!$F$4:$G$10,2,TRUE))</f>
        <v/>
      </c>
      <c r="R324" s="6" t="str">
        <f>IF(Table1[[#This Row],[Date of Hospital Discharge]]="","",TEXT(Table1[[#This Row],[Date of Hospital Discharge]],"mmmm"))</f>
        <v/>
      </c>
      <c r="S324" s="6" t="str">
        <f>IF(Table1[[#This Row],[Date of Hospital Discharge]]="","",IF(Table1[[#This Row],[Days Between Admissions]]&lt;=7,1,0))</f>
        <v/>
      </c>
      <c r="T324" s="6" t="str">
        <f>IF(Table1[[#This Row],[Date of Hospital Discharge]]="","",IF(Table1[[#This Row],[Days Between Admissions]]&lt;=14,1,0))</f>
        <v/>
      </c>
      <c r="U324" s="6" t="str">
        <f>IF(Table1[[#This Row],[Date of Hospital Discharge]]="","",IF(Table1[[#This Row],[Days Between Admissions]]&lt;=30,1,0))</f>
        <v/>
      </c>
      <c r="V324" s="6" t="str">
        <f>IF(Table1[[#This Row],[Date of Hospital Discharge]]="","",IF(Table1[[#This Row],[Days Between Admissions]]&lt;=60,1,0))</f>
        <v/>
      </c>
      <c r="W324" s="6" t="str">
        <f>IF(Table1[[#This Row],[Date of Hospital Discharge]]="","",IF(Table1[[#This Row],[Days Between Admissions]]&lt;=90,1,0))</f>
        <v/>
      </c>
      <c r="X324" s="6" t="str">
        <f>IF(Table1[[#This Row],[Date of Hospital Discharge]]="","",IF(Table1[[#This Row],[Days Between Admissions]]="",0,IF(Table1[[#This Row],[Days Between Admissions]]&gt;90,1,0)))</f>
        <v/>
      </c>
      <c r="Y324" s="6" t="str">
        <f>IF(Table1[[#This Row],[Date of Hospital Discharge]]="","",SUM(Table1[Discharge]))</f>
        <v/>
      </c>
      <c r="Z324" s="6" t="str">
        <f>IF(Table1[[#This Row],[Date of Hospital Discharge]]="","",SUM(Table1[Readmission]))</f>
        <v/>
      </c>
      <c r="AA324" s="6" t="str">
        <f>IF(Table1[[#This Row],[Date of Hospital Discharge]]="","",VLOOKUP(Table1[[#This Row],[Discharge Month]],$AI$9:$AJ$20,2,FALSE))</f>
        <v/>
      </c>
      <c r="AB324" s="6" t="str">
        <f>IF(Table1[[#This Row],[Date of Hospital Discharge]]="","",IF(Table1[[#This Row],[Readmission Bucket]]="Readmission within 7 days",1,0))</f>
        <v/>
      </c>
      <c r="AC324" s="6" t="str">
        <f>IF(Table1[[#This Row],[Date of Hospital Discharge]]="","",IF(Table1[[#This Row],[Readmission Bucket]]="Readmission within 14 days",1,0))</f>
        <v/>
      </c>
      <c r="AD324" s="6" t="str">
        <f>IF(Table1[[#This Row],[Date of Hospital Discharge]]="","",IF(Table1[[#This Row],[Readmission Bucket]]="Readmission within 30 days",1,0))</f>
        <v/>
      </c>
      <c r="AE324" s="6" t="str">
        <f>IF(Table1[[#This Row],[Date of Hospital Discharge]]="","",IF(Table1[[#This Row],[Readmission Bucket]]="Readmission within 60 days",1,0))</f>
        <v/>
      </c>
      <c r="AF324" s="6" t="str">
        <f>IF(Table1[[#This Row],[Date of Hospital Discharge]]="","",IF(Table1[[#This Row],[Readmission Bucket]]="Readmission within 90 days",1,0))</f>
        <v/>
      </c>
      <c r="AG324" s="6" t="str">
        <f>IF(Table1[[#This Row],[Date of Hospital Discharge]]="","",IF(Table1[[#This Row],[Readmission Bucket]]="Readmission Greater than 90 Days",1,0))</f>
        <v/>
      </c>
    </row>
    <row r="325" spans="1:33" x14ac:dyDescent="0.4">
      <c r="A325" s="8">
        <v>317</v>
      </c>
      <c r="F325" s="12"/>
      <c r="H325" s="10"/>
      <c r="I325" s="12"/>
      <c r="M325" s="11"/>
      <c r="N325" s="6" t="str">
        <f>IF(Table1[[#This Row],[Date of Hospital Discharge]]="","",1)</f>
        <v/>
      </c>
      <c r="O325" s="6" t="str">
        <f>IF(Table1[[#This Row],[Date of Hospital Discharge]]="","",IF(Table1[[#This Row],[Unplanned Readmission Date]]="",0,1))</f>
        <v/>
      </c>
      <c r="P325" s="6" t="str">
        <f>IF(Table1[[#This Row],[Readmission]]=1,Table1[[#This Row],[Unplanned Readmission Date]]-Table1[[#This Row],[Date of Hospital Discharge]],"")</f>
        <v/>
      </c>
      <c r="Q325" s="6" t="str">
        <f>IF(P325="","",VLOOKUP(P325,Validation!$F$4:$G$10,2,TRUE))</f>
        <v/>
      </c>
      <c r="R325" s="6" t="str">
        <f>IF(Table1[[#This Row],[Date of Hospital Discharge]]="","",TEXT(Table1[[#This Row],[Date of Hospital Discharge]],"mmmm"))</f>
        <v/>
      </c>
      <c r="S325" s="6" t="str">
        <f>IF(Table1[[#This Row],[Date of Hospital Discharge]]="","",IF(Table1[[#This Row],[Days Between Admissions]]&lt;=7,1,0))</f>
        <v/>
      </c>
      <c r="T325" s="6" t="str">
        <f>IF(Table1[[#This Row],[Date of Hospital Discharge]]="","",IF(Table1[[#This Row],[Days Between Admissions]]&lt;=14,1,0))</f>
        <v/>
      </c>
      <c r="U325" s="6" t="str">
        <f>IF(Table1[[#This Row],[Date of Hospital Discharge]]="","",IF(Table1[[#This Row],[Days Between Admissions]]&lt;=30,1,0))</f>
        <v/>
      </c>
      <c r="V325" s="6" t="str">
        <f>IF(Table1[[#This Row],[Date of Hospital Discharge]]="","",IF(Table1[[#This Row],[Days Between Admissions]]&lt;=60,1,0))</f>
        <v/>
      </c>
      <c r="W325" s="6" t="str">
        <f>IF(Table1[[#This Row],[Date of Hospital Discharge]]="","",IF(Table1[[#This Row],[Days Between Admissions]]&lt;=90,1,0))</f>
        <v/>
      </c>
      <c r="X325" s="6" t="str">
        <f>IF(Table1[[#This Row],[Date of Hospital Discharge]]="","",IF(Table1[[#This Row],[Days Between Admissions]]="",0,IF(Table1[[#This Row],[Days Between Admissions]]&gt;90,1,0)))</f>
        <v/>
      </c>
      <c r="Y325" s="6" t="str">
        <f>IF(Table1[[#This Row],[Date of Hospital Discharge]]="","",SUM(Table1[Discharge]))</f>
        <v/>
      </c>
      <c r="Z325" s="6" t="str">
        <f>IF(Table1[[#This Row],[Date of Hospital Discharge]]="","",SUM(Table1[Readmission]))</f>
        <v/>
      </c>
      <c r="AA325" s="6" t="str">
        <f>IF(Table1[[#This Row],[Date of Hospital Discharge]]="","",VLOOKUP(Table1[[#This Row],[Discharge Month]],$AI$9:$AJ$20,2,FALSE))</f>
        <v/>
      </c>
      <c r="AB325" s="6" t="str">
        <f>IF(Table1[[#This Row],[Date of Hospital Discharge]]="","",IF(Table1[[#This Row],[Readmission Bucket]]="Readmission within 7 days",1,0))</f>
        <v/>
      </c>
      <c r="AC325" s="6" t="str">
        <f>IF(Table1[[#This Row],[Date of Hospital Discharge]]="","",IF(Table1[[#This Row],[Readmission Bucket]]="Readmission within 14 days",1,0))</f>
        <v/>
      </c>
      <c r="AD325" s="6" t="str">
        <f>IF(Table1[[#This Row],[Date of Hospital Discharge]]="","",IF(Table1[[#This Row],[Readmission Bucket]]="Readmission within 30 days",1,0))</f>
        <v/>
      </c>
      <c r="AE325" s="6" t="str">
        <f>IF(Table1[[#This Row],[Date of Hospital Discharge]]="","",IF(Table1[[#This Row],[Readmission Bucket]]="Readmission within 60 days",1,0))</f>
        <v/>
      </c>
      <c r="AF325" s="6" t="str">
        <f>IF(Table1[[#This Row],[Date of Hospital Discharge]]="","",IF(Table1[[#This Row],[Readmission Bucket]]="Readmission within 90 days",1,0))</f>
        <v/>
      </c>
      <c r="AG325" s="6" t="str">
        <f>IF(Table1[[#This Row],[Date of Hospital Discharge]]="","",IF(Table1[[#This Row],[Readmission Bucket]]="Readmission Greater than 90 Days",1,0))</f>
        <v/>
      </c>
    </row>
    <row r="326" spans="1:33" x14ac:dyDescent="0.4">
      <c r="A326" s="8">
        <v>318</v>
      </c>
      <c r="F326" s="12"/>
      <c r="H326" s="10"/>
      <c r="I326" s="12"/>
      <c r="M326" s="11"/>
      <c r="N326" s="6" t="str">
        <f>IF(Table1[[#This Row],[Date of Hospital Discharge]]="","",1)</f>
        <v/>
      </c>
      <c r="O326" s="6" t="str">
        <f>IF(Table1[[#This Row],[Date of Hospital Discharge]]="","",IF(Table1[[#This Row],[Unplanned Readmission Date]]="",0,1))</f>
        <v/>
      </c>
      <c r="P326" s="6" t="str">
        <f>IF(Table1[[#This Row],[Readmission]]=1,Table1[[#This Row],[Unplanned Readmission Date]]-Table1[[#This Row],[Date of Hospital Discharge]],"")</f>
        <v/>
      </c>
      <c r="Q326" s="6" t="str">
        <f>IF(P326="","",VLOOKUP(P326,Validation!$F$4:$G$10,2,TRUE))</f>
        <v/>
      </c>
      <c r="R326" s="6" t="str">
        <f>IF(Table1[[#This Row],[Date of Hospital Discharge]]="","",TEXT(Table1[[#This Row],[Date of Hospital Discharge]],"mmmm"))</f>
        <v/>
      </c>
      <c r="S326" s="6" t="str">
        <f>IF(Table1[[#This Row],[Date of Hospital Discharge]]="","",IF(Table1[[#This Row],[Days Between Admissions]]&lt;=7,1,0))</f>
        <v/>
      </c>
      <c r="T326" s="6" t="str">
        <f>IF(Table1[[#This Row],[Date of Hospital Discharge]]="","",IF(Table1[[#This Row],[Days Between Admissions]]&lt;=14,1,0))</f>
        <v/>
      </c>
      <c r="U326" s="6" t="str">
        <f>IF(Table1[[#This Row],[Date of Hospital Discharge]]="","",IF(Table1[[#This Row],[Days Between Admissions]]&lt;=30,1,0))</f>
        <v/>
      </c>
      <c r="V326" s="6" t="str">
        <f>IF(Table1[[#This Row],[Date of Hospital Discharge]]="","",IF(Table1[[#This Row],[Days Between Admissions]]&lt;=60,1,0))</f>
        <v/>
      </c>
      <c r="W326" s="6" t="str">
        <f>IF(Table1[[#This Row],[Date of Hospital Discharge]]="","",IF(Table1[[#This Row],[Days Between Admissions]]&lt;=90,1,0))</f>
        <v/>
      </c>
      <c r="X326" s="6" t="str">
        <f>IF(Table1[[#This Row],[Date of Hospital Discharge]]="","",IF(Table1[[#This Row],[Days Between Admissions]]="",0,IF(Table1[[#This Row],[Days Between Admissions]]&gt;90,1,0)))</f>
        <v/>
      </c>
      <c r="Y326" s="6" t="str">
        <f>IF(Table1[[#This Row],[Date of Hospital Discharge]]="","",SUM(Table1[Discharge]))</f>
        <v/>
      </c>
      <c r="Z326" s="6" t="str">
        <f>IF(Table1[[#This Row],[Date of Hospital Discharge]]="","",SUM(Table1[Readmission]))</f>
        <v/>
      </c>
      <c r="AA326" s="6" t="str">
        <f>IF(Table1[[#This Row],[Date of Hospital Discharge]]="","",VLOOKUP(Table1[[#This Row],[Discharge Month]],$AI$9:$AJ$20,2,FALSE))</f>
        <v/>
      </c>
      <c r="AB326" s="6" t="str">
        <f>IF(Table1[[#This Row],[Date of Hospital Discharge]]="","",IF(Table1[[#This Row],[Readmission Bucket]]="Readmission within 7 days",1,0))</f>
        <v/>
      </c>
      <c r="AC326" s="6" t="str">
        <f>IF(Table1[[#This Row],[Date of Hospital Discharge]]="","",IF(Table1[[#This Row],[Readmission Bucket]]="Readmission within 14 days",1,0))</f>
        <v/>
      </c>
      <c r="AD326" s="6" t="str">
        <f>IF(Table1[[#This Row],[Date of Hospital Discharge]]="","",IF(Table1[[#This Row],[Readmission Bucket]]="Readmission within 30 days",1,0))</f>
        <v/>
      </c>
      <c r="AE326" s="6" t="str">
        <f>IF(Table1[[#This Row],[Date of Hospital Discharge]]="","",IF(Table1[[#This Row],[Readmission Bucket]]="Readmission within 60 days",1,0))</f>
        <v/>
      </c>
      <c r="AF326" s="6" t="str">
        <f>IF(Table1[[#This Row],[Date of Hospital Discharge]]="","",IF(Table1[[#This Row],[Readmission Bucket]]="Readmission within 90 days",1,0))</f>
        <v/>
      </c>
      <c r="AG326" s="6" t="str">
        <f>IF(Table1[[#This Row],[Date of Hospital Discharge]]="","",IF(Table1[[#This Row],[Readmission Bucket]]="Readmission Greater than 90 Days",1,0))</f>
        <v/>
      </c>
    </row>
    <row r="327" spans="1:33" x14ac:dyDescent="0.4">
      <c r="A327" s="8">
        <v>319</v>
      </c>
      <c r="F327" s="12"/>
      <c r="H327" s="10"/>
      <c r="I327" s="12"/>
      <c r="M327" s="11"/>
      <c r="N327" s="6" t="str">
        <f>IF(Table1[[#This Row],[Date of Hospital Discharge]]="","",1)</f>
        <v/>
      </c>
      <c r="O327" s="6" t="str">
        <f>IF(Table1[[#This Row],[Date of Hospital Discharge]]="","",IF(Table1[[#This Row],[Unplanned Readmission Date]]="",0,1))</f>
        <v/>
      </c>
      <c r="P327" s="6" t="str">
        <f>IF(Table1[[#This Row],[Readmission]]=1,Table1[[#This Row],[Unplanned Readmission Date]]-Table1[[#This Row],[Date of Hospital Discharge]],"")</f>
        <v/>
      </c>
      <c r="Q327" s="6" t="str">
        <f>IF(P327="","",VLOOKUP(P327,Validation!$F$4:$G$10,2,TRUE))</f>
        <v/>
      </c>
      <c r="R327" s="6" t="str">
        <f>IF(Table1[[#This Row],[Date of Hospital Discharge]]="","",TEXT(Table1[[#This Row],[Date of Hospital Discharge]],"mmmm"))</f>
        <v/>
      </c>
      <c r="S327" s="6" t="str">
        <f>IF(Table1[[#This Row],[Date of Hospital Discharge]]="","",IF(Table1[[#This Row],[Days Between Admissions]]&lt;=7,1,0))</f>
        <v/>
      </c>
      <c r="T327" s="6" t="str">
        <f>IF(Table1[[#This Row],[Date of Hospital Discharge]]="","",IF(Table1[[#This Row],[Days Between Admissions]]&lt;=14,1,0))</f>
        <v/>
      </c>
      <c r="U327" s="6" t="str">
        <f>IF(Table1[[#This Row],[Date of Hospital Discharge]]="","",IF(Table1[[#This Row],[Days Between Admissions]]&lt;=30,1,0))</f>
        <v/>
      </c>
      <c r="V327" s="6" t="str">
        <f>IF(Table1[[#This Row],[Date of Hospital Discharge]]="","",IF(Table1[[#This Row],[Days Between Admissions]]&lt;=60,1,0))</f>
        <v/>
      </c>
      <c r="W327" s="6" t="str">
        <f>IF(Table1[[#This Row],[Date of Hospital Discharge]]="","",IF(Table1[[#This Row],[Days Between Admissions]]&lt;=90,1,0))</f>
        <v/>
      </c>
      <c r="X327" s="6" t="str">
        <f>IF(Table1[[#This Row],[Date of Hospital Discharge]]="","",IF(Table1[[#This Row],[Days Between Admissions]]="",0,IF(Table1[[#This Row],[Days Between Admissions]]&gt;90,1,0)))</f>
        <v/>
      </c>
      <c r="Y327" s="6" t="str">
        <f>IF(Table1[[#This Row],[Date of Hospital Discharge]]="","",SUM(Table1[Discharge]))</f>
        <v/>
      </c>
      <c r="Z327" s="6" t="str">
        <f>IF(Table1[[#This Row],[Date of Hospital Discharge]]="","",SUM(Table1[Readmission]))</f>
        <v/>
      </c>
      <c r="AA327" s="6" t="str">
        <f>IF(Table1[[#This Row],[Date of Hospital Discharge]]="","",VLOOKUP(Table1[[#This Row],[Discharge Month]],$AI$9:$AJ$20,2,FALSE))</f>
        <v/>
      </c>
      <c r="AB327" s="6" t="str">
        <f>IF(Table1[[#This Row],[Date of Hospital Discharge]]="","",IF(Table1[[#This Row],[Readmission Bucket]]="Readmission within 7 days",1,0))</f>
        <v/>
      </c>
      <c r="AC327" s="6" t="str">
        <f>IF(Table1[[#This Row],[Date of Hospital Discharge]]="","",IF(Table1[[#This Row],[Readmission Bucket]]="Readmission within 14 days",1,0))</f>
        <v/>
      </c>
      <c r="AD327" s="6" t="str">
        <f>IF(Table1[[#This Row],[Date of Hospital Discharge]]="","",IF(Table1[[#This Row],[Readmission Bucket]]="Readmission within 30 days",1,0))</f>
        <v/>
      </c>
      <c r="AE327" s="6" t="str">
        <f>IF(Table1[[#This Row],[Date of Hospital Discharge]]="","",IF(Table1[[#This Row],[Readmission Bucket]]="Readmission within 60 days",1,0))</f>
        <v/>
      </c>
      <c r="AF327" s="6" t="str">
        <f>IF(Table1[[#This Row],[Date of Hospital Discharge]]="","",IF(Table1[[#This Row],[Readmission Bucket]]="Readmission within 90 days",1,0))</f>
        <v/>
      </c>
      <c r="AG327" s="6" t="str">
        <f>IF(Table1[[#This Row],[Date of Hospital Discharge]]="","",IF(Table1[[#This Row],[Readmission Bucket]]="Readmission Greater than 90 Days",1,0))</f>
        <v/>
      </c>
    </row>
    <row r="328" spans="1:33" x14ac:dyDescent="0.4">
      <c r="A328" s="8">
        <v>320</v>
      </c>
      <c r="F328" s="12"/>
      <c r="H328" s="10"/>
      <c r="I328" s="12"/>
      <c r="M328" s="11"/>
      <c r="N328" s="6" t="str">
        <f>IF(Table1[[#This Row],[Date of Hospital Discharge]]="","",1)</f>
        <v/>
      </c>
      <c r="O328" s="6" t="str">
        <f>IF(Table1[[#This Row],[Date of Hospital Discharge]]="","",IF(Table1[[#This Row],[Unplanned Readmission Date]]="",0,1))</f>
        <v/>
      </c>
      <c r="P328" s="6" t="str">
        <f>IF(Table1[[#This Row],[Readmission]]=1,Table1[[#This Row],[Unplanned Readmission Date]]-Table1[[#This Row],[Date of Hospital Discharge]],"")</f>
        <v/>
      </c>
      <c r="Q328" s="6" t="str">
        <f>IF(P328="","",VLOOKUP(P328,Validation!$F$4:$G$10,2,TRUE))</f>
        <v/>
      </c>
      <c r="R328" s="6" t="str">
        <f>IF(Table1[[#This Row],[Date of Hospital Discharge]]="","",TEXT(Table1[[#This Row],[Date of Hospital Discharge]],"mmmm"))</f>
        <v/>
      </c>
      <c r="S328" s="6" t="str">
        <f>IF(Table1[[#This Row],[Date of Hospital Discharge]]="","",IF(Table1[[#This Row],[Days Between Admissions]]&lt;=7,1,0))</f>
        <v/>
      </c>
      <c r="T328" s="6" t="str">
        <f>IF(Table1[[#This Row],[Date of Hospital Discharge]]="","",IF(Table1[[#This Row],[Days Between Admissions]]&lt;=14,1,0))</f>
        <v/>
      </c>
      <c r="U328" s="6" t="str">
        <f>IF(Table1[[#This Row],[Date of Hospital Discharge]]="","",IF(Table1[[#This Row],[Days Between Admissions]]&lt;=30,1,0))</f>
        <v/>
      </c>
      <c r="V328" s="6" t="str">
        <f>IF(Table1[[#This Row],[Date of Hospital Discharge]]="","",IF(Table1[[#This Row],[Days Between Admissions]]&lt;=60,1,0))</f>
        <v/>
      </c>
      <c r="W328" s="6" t="str">
        <f>IF(Table1[[#This Row],[Date of Hospital Discharge]]="","",IF(Table1[[#This Row],[Days Between Admissions]]&lt;=90,1,0))</f>
        <v/>
      </c>
      <c r="X328" s="6" t="str">
        <f>IF(Table1[[#This Row],[Date of Hospital Discharge]]="","",IF(Table1[[#This Row],[Days Between Admissions]]="",0,IF(Table1[[#This Row],[Days Between Admissions]]&gt;90,1,0)))</f>
        <v/>
      </c>
      <c r="Y328" s="6" t="str">
        <f>IF(Table1[[#This Row],[Date of Hospital Discharge]]="","",SUM(Table1[Discharge]))</f>
        <v/>
      </c>
      <c r="Z328" s="6" t="str">
        <f>IF(Table1[[#This Row],[Date of Hospital Discharge]]="","",SUM(Table1[Readmission]))</f>
        <v/>
      </c>
      <c r="AA328" s="6" t="str">
        <f>IF(Table1[[#This Row],[Date of Hospital Discharge]]="","",VLOOKUP(Table1[[#This Row],[Discharge Month]],$AI$9:$AJ$20,2,FALSE))</f>
        <v/>
      </c>
      <c r="AB328" s="6" t="str">
        <f>IF(Table1[[#This Row],[Date of Hospital Discharge]]="","",IF(Table1[[#This Row],[Readmission Bucket]]="Readmission within 7 days",1,0))</f>
        <v/>
      </c>
      <c r="AC328" s="6" t="str">
        <f>IF(Table1[[#This Row],[Date of Hospital Discharge]]="","",IF(Table1[[#This Row],[Readmission Bucket]]="Readmission within 14 days",1,0))</f>
        <v/>
      </c>
      <c r="AD328" s="6" t="str">
        <f>IF(Table1[[#This Row],[Date of Hospital Discharge]]="","",IF(Table1[[#This Row],[Readmission Bucket]]="Readmission within 30 days",1,0))</f>
        <v/>
      </c>
      <c r="AE328" s="6" t="str">
        <f>IF(Table1[[#This Row],[Date of Hospital Discharge]]="","",IF(Table1[[#This Row],[Readmission Bucket]]="Readmission within 60 days",1,0))</f>
        <v/>
      </c>
      <c r="AF328" s="6" t="str">
        <f>IF(Table1[[#This Row],[Date of Hospital Discharge]]="","",IF(Table1[[#This Row],[Readmission Bucket]]="Readmission within 90 days",1,0))</f>
        <v/>
      </c>
      <c r="AG328" s="6" t="str">
        <f>IF(Table1[[#This Row],[Date of Hospital Discharge]]="","",IF(Table1[[#This Row],[Readmission Bucket]]="Readmission Greater than 90 Days",1,0))</f>
        <v/>
      </c>
    </row>
    <row r="329" spans="1:33" x14ac:dyDescent="0.4">
      <c r="A329" s="8">
        <v>321</v>
      </c>
      <c r="F329" s="12"/>
      <c r="H329" s="10"/>
      <c r="I329" s="12"/>
      <c r="M329" s="11"/>
      <c r="N329" s="6" t="str">
        <f>IF(Table1[[#This Row],[Date of Hospital Discharge]]="","",1)</f>
        <v/>
      </c>
      <c r="O329" s="6" t="str">
        <f>IF(Table1[[#This Row],[Date of Hospital Discharge]]="","",IF(Table1[[#This Row],[Unplanned Readmission Date]]="",0,1))</f>
        <v/>
      </c>
      <c r="P329" s="6" t="str">
        <f>IF(Table1[[#This Row],[Readmission]]=1,Table1[[#This Row],[Unplanned Readmission Date]]-Table1[[#This Row],[Date of Hospital Discharge]],"")</f>
        <v/>
      </c>
      <c r="Q329" s="6" t="str">
        <f>IF(P329="","",VLOOKUP(P329,Validation!$F$4:$G$10,2,TRUE))</f>
        <v/>
      </c>
      <c r="R329" s="6" t="str">
        <f>IF(Table1[[#This Row],[Date of Hospital Discharge]]="","",TEXT(Table1[[#This Row],[Date of Hospital Discharge]],"mmmm"))</f>
        <v/>
      </c>
      <c r="S329" s="6" t="str">
        <f>IF(Table1[[#This Row],[Date of Hospital Discharge]]="","",IF(Table1[[#This Row],[Days Between Admissions]]&lt;=7,1,0))</f>
        <v/>
      </c>
      <c r="T329" s="6" t="str">
        <f>IF(Table1[[#This Row],[Date of Hospital Discharge]]="","",IF(Table1[[#This Row],[Days Between Admissions]]&lt;=14,1,0))</f>
        <v/>
      </c>
      <c r="U329" s="6" t="str">
        <f>IF(Table1[[#This Row],[Date of Hospital Discharge]]="","",IF(Table1[[#This Row],[Days Between Admissions]]&lt;=30,1,0))</f>
        <v/>
      </c>
      <c r="V329" s="6" t="str">
        <f>IF(Table1[[#This Row],[Date of Hospital Discharge]]="","",IF(Table1[[#This Row],[Days Between Admissions]]&lt;=60,1,0))</f>
        <v/>
      </c>
      <c r="W329" s="6" t="str">
        <f>IF(Table1[[#This Row],[Date of Hospital Discharge]]="","",IF(Table1[[#This Row],[Days Between Admissions]]&lt;=90,1,0))</f>
        <v/>
      </c>
      <c r="X329" s="6" t="str">
        <f>IF(Table1[[#This Row],[Date of Hospital Discharge]]="","",IF(Table1[[#This Row],[Days Between Admissions]]="",0,IF(Table1[[#This Row],[Days Between Admissions]]&gt;90,1,0)))</f>
        <v/>
      </c>
      <c r="Y329" s="6" t="str">
        <f>IF(Table1[[#This Row],[Date of Hospital Discharge]]="","",SUM(Table1[Discharge]))</f>
        <v/>
      </c>
      <c r="Z329" s="6" t="str">
        <f>IF(Table1[[#This Row],[Date of Hospital Discharge]]="","",SUM(Table1[Readmission]))</f>
        <v/>
      </c>
      <c r="AA329" s="6" t="str">
        <f>IF(Table1[[#This Row],[Date of Hospital Discharge]]="","",VLOOKUP(Table1[[#This Row],[Discharge Month]],$AI$9:$AJ$20,2,FALSE))</f>
        <v/>
      </c>
      <c r="AB329" s="6" t="str">
        <f>IF(Table1[[#This Row],[Date of Hospital Discharge]]="","",IF(Table1[[#This Row],[Readmission Bucket]]="Readmission within 7 days",1,0))</f>
        <v/>
      </c>
      <c r="AC329" s="6" t="str">
        <f>IF(Table1[[#This Row],[Date of Hospital Discharge]]="","",IF(Table1[[#This Row],[Readmission Bucket]]="Readmission within 14 days",1,0))</f>
        <v/>
      </c>
      <c r="AD329" s="6" t="str">
        <f>IF(Table1[[#This Row],[Date of Hospital Discharge]]="","",IF(Table1[[#This Row],[Readmission Bucket]]="Readmission within 30 days",1,0))</f>
        <v/>
      </c>
      <c r="AE329" s="6" t="str">
        <f>IF(Table1[[#This Row],[Date of Hospital Discharge]]="","",IF(Table1[[#This Row],[Readmission Bucket]]="Readmission within 60 days",1,0))</f>
        <v/>
      </c>
      <c r="AF329" s="6" t="str">
        <f>IF(Table1[[#This Row],[Date of Hospital Discharge]]="","",IF(Table1[[#This Row],[Readmission Bucket]]="Readmission within 90 days",1,0))</f>
        <v/>
      </c>
      <c r="AG329" s="6" t="str">
        <f>IF(Table1[[#This Row],[Date of Hospital Discharge]]="","",IF(Table1[[#This Row],[Readmission Bucket]]="Readmission Greater than 90 Days",1,0))</f>
        <v/>
      </c>
    </row>
    <row r="330" spans="1:33" x14ac:dyDescent="0.4">
      <c r="A330" s="8">
        <v>322</v>
      </c>
      <c r="F330" s="12"/>
      <c r="H330" s="10"/>
      <c r="I330" s="12"/>
      <c r="M330" s="11"/>
      <c r="N330" s="6" t="str">
        <f>IF(Table1[[#This Row],[Date of Hospital Discharge]]="","",1)</f>
        <v/>
      </c>
      <c r="O330" s="6" t="str">
        <f>IF(Table1[[#This Row],[Date of Hospital Discharge]]="","",IF(Table1[[#This Row],[Unplanned Readmission Date]]="",0,1))</f>
        <v/>
      </c>
      <c r="P330" s="6" t="str">
        <f>IF(Table1[[#This Row],[Readmission]]=1,Table1[[#This Row],[Unplanned Readmission Date]]-Table1[[#This Row],[Date of Hospital Discharge]],"")</f>
        <v/>
      </c>
      <c r="Q330" s="6" t="str">
        <f>IF(P330="","",VLOOKUP(P330,Validation!$F$4:$G$10,2,TRUE))</f>
        <v/>
      </c>
      <c r="R330" s="6" t="str">
        <f>IF(Table1[[#This Row],[Date of Hospital Discharge]]="","",TEXT(Table1[[#This Row],[Date of Hospital Discharge]],"mmmm"))</f>
        <v/>
      </c>
      <c r="S330" s="6" t="str">
        <f>IF(Table1[[#This Row],[Date of Hospital Discharge]]="","",IF(Table1[[#This Row],[Days Between Admissions]]&lt;=7,1,0))</f>
        <v/>
      </c>
      <c r="T330" s="6" t="str">
        <f>IF(Table1[[#This Row],[Date of Hospital Discharge]]="","",IF(Table1[[#This Row],[Days Between Admissions]]&lt;=14,1,0))</f>
        <v/>
      </c>
      <c r="U330" s="6" t="str">
        <f>IF(Table1[[#This Row],[Date of Hospital Discharge]]="","",IF(Table1[[#This Row],[Days Between Admissions]]&lt;=30,1,0))</f>
        <v/>
      </c>
      <c r="V330" s="6" t="str">
        <f>IF(Table1[[#This Row],[Date of Hospital Discharge]]="","",IF(Table1[[#This Row],[Days Between Admissions]]&lt;=60,1,0))</f>
        <v/>
      </c>
      <c r="W330" s="6" t="str">
        <f>IF(Table1[[#This Row],[Date of Hospital Discharge]]="","",IF(Table1[[#This Row],[Days Between Admissions]]&lt;=90,1,0))</f>
        <v/>
      </c>
      <c r="X330" s="6" t="str">
        <f>IF(Table1[[#This Row],[Date of Hospital Discharge]]="","",IF(Table1[[#This Row],[Days Between Admissions]]="",0,IF(Table1[[#This Row],[Days Between Admissions]]&gt;90,1,0)))</f>
        <v/>
      </c>
      <c r="Y330" s="6" t="str">
        <f>IF(Table1[[#This Row],[Date of Hospital Discharge]]="","",SUM(Table1[Discharge]))</f>
        <v/>
      </c>
      <c r="Z330" s="6" t="str">
        <f>IF(Table1[[#This Row],[Date of Hospital Discharge]]="","",SUM(Table1[Readmission]))</f>
        <v/>
      </c>
      <c r="AA330" s="6" t="str">
        <f>IF(Table1[[#This Row],[Date of Hospital Discharge]]="","",VLOOKUP(Table1[[#This Row],[Discharge Month]],$AI$9:$AJ$20,2,FALSE))</f>
        <v/>
      </c>
      <c r="AB330" s="6" t="str">
        <f>IF(Table1[[#This Row],[Date of Hospital Discharge]]="","",IF(Table1[[#This Row],[Readmission Bucket]]="Readmission within 7 days",1,0))</f>
        <v/>
      </c>
      <c r="AC330" s="6" t="str">
        <f>IF(Table1[[#This Row],[Date of Hospital Discharge]]="","",IF(Table1[[#This Row],[Readmission Bucket]]="Readmission within 14 days",1,0))</f>
        <v/>
      </c>
      <c r="AD330" s="6" t="str">
        <f>IF(Table1[[#This Row],[Date of Hospital Discharge]]="","",IF(Table1[[#This Row],[Readmission Bucket]]="Readmission within 30 days",1,0))</f>
        <v/>
      </c>
      <c r="AE330" s="6" t="str">
        <f>IF(Table1[[#This Row],[Date of Hospital Discharge]]="","",IF(Table1[[#This Row],[Readmission Bucket]]="Readmission within 60 days",1,0))</f>
        <v/>
      </c>
      <c r="AF330" s="6" t="str">
        <f>IF(Table1[[#This Row],[Date of Hospital Discharge]]="","",IF(Table1[[#This Row],[Readmission Bucket]]="Readmission within 90 days",1,0))</f>
        <v/>
      </c>
      <c r="AG330" s="6" t="str">
        <f>IF(Table1[[#This Row],[Date of Hospital Discharge]]="","",IF(Table1[[#This Row],[Readmission Bucket]]="Readmission Greater than 90 Days",1,0))</f>
        <v/>
      </c>
    </row>
    <row r="331" spans="1:33" x14ac:dyDescent="0.4">
      <c r="A331" s="8">
        <v>323</v>
      </c>
      <c r="F331" s="12"/>
      <c r="H331" s="10"/>
      <c r="I331" s="12"/>
      <c r="M331" s="11"/>
      <c r="N331" s="6" t="str">
        <f>IF(Table1[[#This Row],[Date of Hospital Discharge]]="","",1)</f>
        <v/>
      </c>
      <c r="O331" s="6" t="str">
        <f>IF(Table1[[#This Row],[Date of Hospital Discharge]]="","",IF(Table1[[#This Row],[Unplanned Readmission Date]]="",0,1))</f>
        <v/>
      </c>
      <c r="P331" s="6" t="str">
        <f>IF(Table1[[#This Row],[Readmission]]=1,Table1[[#This Row],[Unplanned Readmission Date]]-Table1[[#This Row],[Date of Hospital Discharge]],"")</f>
        <v/>
      </c>
      <c r="Q331" s="6" t="str">
        <f>IF(P331="","",VLOOKUP(P331,Validation!$F$4:$G$10,2,TRUE))</f>
        <v/>
      </c>
      <c r="R331" s="6" t="str">
        <f>IF(Table1[[#This Row],[Date of Hospital Discharge]]="","",TEXT(Table1[[#This Row],[Date of Hospital Discharge]],"mmmm"))</f>
        <v/>
      </c>
      <c r="S331" s="6" t="str">
        <f>IF(Table1[[#This Row],[Date of Hospital Discharge]]="","",IF(Table1[[#This Row],[Days Between Admissions]]&lt;=7,1,0))</f>
        <v/>
      </c>
      <c r="T331" s="6" t="str">
        <f>IF(Table1[[#This Row],[Date of Hospital Discharge]]="","",IF(Table1[[#This Row],[Days Between Admissions]]&lt;=14,1,0))</f>
        <v/>
      </c>
      <c r="U331" s="6" t="str">
        <f>IF(Table1[[#This Row],[Date of Hospital Discharge]]="","",IF(Table1[[#This Row],[Days Between Admissions]]&lt;=30,1,0))</f>
        <v/>
      </c>
      <c r="V331" s="6" t="str">
        <f>IF(Table1[[#This Row],[Date of Hospital Discharge]]="","",IF(Table1[[#This Row],[Days Between Admissions]]&lt;=60,1,0))</f>
        <v/>
      </c>
      <c r="W331" s="6" t="str">
        <f>IF(Table1[[#This Row],[Date of Hospital Discharge]]="","",IF(Table1[[#This Row],[Days Between Admissions]]&lt;=90,1,0))</f>
        <v/>
      </c>
      <c r="X331" s="6" t="str">
        <f>IF(Table1[[#This Row],[Date of Hospital Discharge]]="","",IF(Table1[[#This Row],[Days Between Admissions]]="",0,IF(Table1[[#This Row],[Days Between Admissions]]&gt;90,1,0)))</f>
        <v/>
      </c>
      <c r="Y331" s="6" t="str">
        <f>IF(Table1[[#This Row],[Date of Hospital Discharge]]="","",SUM(Table1[Discharge]))</f>
        <v/>
      </c>
      <c r="Z331" s="6" t="str">
        <f>IF(Table1[[#This Row],[Date of Hospital Discharge]]="","",SUM(Table1[Readmission]))</f>
        <v/>
      </c>
      <c r="AA331" s="6" t="str">
        <f>IF(Table1[[#This Row],[Date of Hospital Discharge]]="","",VLOOKUP(Table1[[#This Row],[Discharge Month]],$AI$9:$AJ$20,2,FALSE))</f>
        <v/>
      </c>
      <c r="AB331" s="6" t="str">
        <f>IF(Table1[[#This Row],[Date of Hospital Discharge]]="","",IF(Table1[[#This Row],[Readmission Bucket]]="Readmission within 7 days",1,0))</f>
        <v/>
      </c>
      <c r="AC331" s="6" t="str">
        <f>IF(Table1[[#This Row],[Date of Hospital Discharge]]="","",IF(Table1[[#This Row],[Readmission Bucket]]="Readmission within 14 days",1,0))</f>
        <v/>
      </c>
      <c r="AD331" s="6" t="str">
        <f>IF(Table1[[#This Row],[Date of Hospital Discharge]]="","",IF(Table1[[#This Row],[Readmission Bucket]]="Readmission within 30 days",1,0))</f>
        <v/>
      </c>
      <c r="AE331" s="6" t="str">
        <f>IF(Table1[[#This Row],[Date of Hospital Discharge]]="","",IF(Table1[[#This Row],[Readmission Bucket]]="Readmission within 60 days",1,0))</f>
        <v/>
      </c>
      <c r="AF331" s="6" t="str">
        <f>IF(Table1[[#This Row],[Date of Hospital Discharge]]="","",IF(Table1[[#This Row],[Readmission Bucket]]="Readmission within 90 days",1,0))</f>
        <v/>
      </c>
      <c r="AG331" s="6" t="str">
        <f>IF(Table1[[#This Row],[Date of Hospital Discharge]]="","",IF(Table1[[#This Row],[Readmission Bucket]]="Readmission Greater than 90 Days",1,0))</f>
        <v/>
      </c>
    </row>
    <row r="332" spans="1:33" x14ac:dyDescent="0.4">
      <c r="A332" s="8">
        <v>324</v>
      </c>
      <c r="F332" s="12"/>
      <c r="H332" s="10"/>
      <c r="I332" s="12"/>
      <c r="M332" s="11"/>
      <c r="N332" s="6" t="str">
        <f>IF(Table1[[#This Row],[Date of Hospital Discharge]]="","",1)</f>
        <v/>
      </c>
      <c r="O332" s="6" t="str">
        <f>IF(Table1[[#This Row],[Date of Hospital Discharge]]="","",IF(Table1[[#This Row],[Unplanned Readmission Date]]="",0,1))</f>
        <v/>
      </c>
      <c r="P332" s="6" t="str">
        <f>IF(Table1[[#This Row],[Readmission]]=1,Table1[[#This Row],[Unplanned Readmission Date]]-Table1[[#This Row],[Date of Hospital Discharge]],"")</f>
        <v/>
      </c>
      <c r="Q332" s="6" t="str">
        <f>IF(P332="","",VLOOKUP(P332,Validation!$F$4:$G$10,2,TRUE))</f>
        <v/>
      </c>
      <c r="R332" s="6" t="str">
        <f>IF(Table1[[#This Row],[Date of Hospital Discharge]]="","",TEXT(Table1[[#This Row],[Date of Hospital Discharge]],"mmmm"))</f>
        <v/>
      </c>
      <c r="S332" s="6" t="str">
        <f>IF(Table1[[#This Row],[Date of Hospital Discharge]]="","",IF(Table1[[#This Row],[Days Between Admissions]]&lt;=7,1,0))</f>
        <v/>
      </c>
      <c r="T332" s="6" t="str">
        <f>IF(Table1[[#This Row],[Date of Hospital Discharge]]="","",IF(Table1[[#This Row],[Days Between Admissions]]&lt;=14,1,0))</f>
        <v/>
      </c>
      <c r="U332" s="6" t="str">
        <f>IF(Table1[[#This Row],[Date of Hospital Discharge]]="","",IF(Table1[[#This Row],[Days Between Admissions]]&lt;=30,1,0))</f>
        <v/>
      </c>
      <c r="V332" s="6" t="str">
        <f>IF(Table1[[#This Row],[Date of Hospital Discharge]]="","",IF(Table1[[#This Row],[Days Between Admissions]]&lt;=60,1,0))</f>
        <v/>
      </c>
      <c r="W332" s="6" t="str">
        <f>IF(Table1[[#This Row],[Date of Hospital Discharge]]="","",IF(Table1[[#This Row],[Days Between Admissions]]&lt;=90,1,0))</f>
        <v/>
      </c>
      <c r="X332" s="6" t="str">
        <f>IF(Table1[[#This Row],[Date of Hospital Discharge]]="","",IF(Table1[[#This Row],[Days Between Admissions]]="",0,IF(Table1[[#This Row],[Days Between Admissions]]&gt;90,1,0)))</f>
        <v/>
      </c>
      <c r="Y332" s="6" t="str">
        <f>IF(Table1[[#This Row],[Date of Hospital Discharge]]="","",SUM(Table1[Discharge]))</f>
        <v/>
      </c>
      <c r="Z332" s="6" t="str">
        <f>IF(Table1[[#This Row],[Date of Hospital Discharge]]="","",SUM(Table1[Readmission]))</f>
        <v/>
      </c>
      <c r="AA332" s="6" t="str">
        <f>IF(Table1[[#This Row],[Date of Hospital Discharge]]="","",VLOOKUP(Table1[[#This Row],[Discharge Month]],$AI$9:$AJ$20,2,FALSE))</f>
        <v/>
      </c>
      <c r="AB332" s="6" t="str">
        <f>IF(Table1[[#This Row],[Date of Hospital Discharge]]="","",IF(Table1[[#This Row],[Readmission Bucket]]="Readmission within 7 days",1,0))</f>
        <v/>
      </c>
      <c r="AC332" s="6" t="str">
        <f>IF(Table1[[#This Row],[Date of Hospital Discharge]]="","",IF(Table1[[#This Row],[Readmission Bucket]]="Readmission within 14 days",1,0))</f>
        <v/>
      </c>
      <c r="AD332" s="6" t="str">
        <f>IF(Table1[[#This Row],[Date of Hospital Discharge]]="","",IF(Table1[[#This Row],[Readmission Bucket]]="Readmission within 30 days",1,0))</f>
        <v/>
      </c>
      <c r="AE332" s="6" t="str">
        <f>IF(Table1[[#This Row],[Date of Hospital Discharge]]="","",IF(Table1[[#This Row],[Readmission Bucket]]="Readmission within 60 days",1,0))</f>
        <v/>
      </c>
      <c r="AF332" s="6" t="str">
        <f>IF(Table1[[#This Row],[Date of Hospital Discharge]]="","",IF(Table1[[#This Row],[Readmission Bucket]]="Readmission within 90 days",1,0))</f>
        <v/>
      </c>
      <c r="AG332" s="6" t="str">
        <f>IF(Table1[[#This Row],[Date of Hospital Discharge]]="","",IF(Table1[[#This Row],[Readmission Bucket]]="Readmission Greater than 90 Days",1,0))</f>
        <v/>
      </c>
    </row>
    <row r="333" spans="1:33" x14ac:dyDescent="0.4">
      <c r="A333" s="8">
        <v>325</v>
      </c>
      <c r="F333" s="12"/>
      <c r="H333" s="10"/>
      <c r="I333" s="12"/>
      <c r="M333" s="11"/>
      <c r="N333" s="6" t="str">
        <f>IF(Table1[[#This Row],[Date of Hospital Discharge]]="","",1)</f>
        <v/>
      </c>
      <c r="O333" s="6" t="str">
        <f>IF(Table1[[#This Row],[Date of Hospital Discharge]]="","",IF(Table1[[#This Row],[Unplanned Readmission Date]]="",0,1))</f>
        <v/>
      </c>
      <c r="P333" s="6" t="str">
        <f>IF(Table1[[#This Row],[Readmission]]=1,Table1[[#This Row],[Unplanned Readmission Date]]-Table1[[#This Row],[Date of Hospital Discharge]],"")</f>
        <v/>
      </c>
      <c r="Q333" s="6" t="str">
        <f>IF(P333="","",VLOOKUP(P333,Validation!$F$4:$G$10,2,TRUE))</f>
        <v/>
      </c>
      <c r="R333" s="6" t="str">
        <f>IF(Table1[[#This Row],[Date of Hospital Discharge]]="","",TEXT(Table1[[#This Row],[Date of Hospital Discharge]],"mmmm"))</f>
        <v/>
      </c>
      <c r="S333" s="6" t="str">
        <f>IF(Table1[[#This Row],[Date of Hospital Discharge]]="","",IF(Table1[[#This Row],[Days Between Admissions]]&lt;=7,1,0))</f>
        <v/>
      </c>
      <c r="T333" s="6" t="str">
        <f>IF(Table1[[#This Row],[Date of Hospital Discharge]]="","",IF(Table1[[#This Row],[Days Between Admissions]]&lt;=14,1,0))</f>
        <v/>
      </c>
      <c r="U333" s="6" t="str">
        <f>IF(Table1[[#This Row],[Date of Hospital Discharge]]="","",IF(Table1[[#This Row],[Days Between Admissions]]&lt;=30,1,0))</f>
        <v/>
      </c>
      <c r="V333" s="6" t="str">
        <f>IF(Table1[[#This Row],[Date of Hospital Discharge]]="","",IF(Table1[[#This Row],[Days Between Admissions]]&lt;=60,1,0))</f>
        <v/>
      </c>
      <c r="W333" s="6" t="str">
        <f>IF(Table1[[#This Row],[Date of Hospital Discharge]]="","",IF(Table1[[#This Row],[Days Between Admissions]]&lt;=90,1,0))</f>
        <v/>
      </c>
      <c r="X333" s="6" t="str">
        <f>IF(Table1[[#This Row],[Date of Hospital Discharge]]="","",IF(Table1[[#This Row],[Days Between Admissions]]="",0,IF(Table1[[#This Row],[Days Between Admissions]]&gt;90,1,0)))</f>
        <v/>
      </c>
      <c r="Y333" s="6" t="str">
        <f>IF(Table1[[#This Row],[Date of Hospital Discharge]]="","",SUM(Table1[Discharge]))</f>
        <v/>
      </c>
      <c r="Z333" s="6" t="str">
        <f>IF(Table1[[#This Row],[Date of Hospital Discharge]]="","",SUM(Table1[Readmission]))</f>
        <v/>
      </c>
      <c r="AA333" s="6" t="str">
        <f>IF(Table1[[#This Row],[Date of Hospital Discharge]]="","",VLOOKUP(Table1[[#This Row],[Discharge Month]],$AI$9:$AJ$20,2,FALSE))</f>
        <v/>
      </c>
      <c r="AB333" s="6" t="str">
        <f>IF(Table1[[#This Row],[Date of Hospital Discharge]]="","",IF(Table1[[#This Row],[Readmission Bucket]]="Readmission within 7 days",1,0))</f>
        <v/>
      </c>
      <c r="AC333" s="6" t="str">
        <f>IF(Table1[[#This Row],[Date of Hospital Discharge]]="","",IF(Table1[[#This Row],[Readmission Bucket]]="Readmission within 14 days",1,0))</f>
        <v/>
      </c>
      <c r="AD333" s="6" t="str">
        <f>IF(Table1[[#This Row],[Date of Hospital Discharge]]="","",IF(Table1[[#This Row],[Readmission Bucket]]="Readmission within 30 days",1,0))</f>
        <v/>
      </c>
      <c r="AE333" s="6" t="str">
        <f>IF(Table1[[#This Row],[Date of Hospital Discharge]]="","",IF(Table1[[#This Row],[Readmission Bucket]]="Readmission within 60 days",1,0))</f>
        <v/>
      </c>
      <c r="AF333" s="6" t="str">
        <f>IF(Table1[[#This Row],[Date of Hospital Discharge]]="","",IF(Table1[[#This Row],[Readmission Bucket]]="Readmission within 90 days",1,0))</f>
        <v/>
      </c>
      <c r="AG333" s="6" t="str">
        <f>IF(Table1[[#This Row],[Date of Hospital Discharge]]="","",IF(Table1[[#This Row],[Readmission Bucket]]="Readmission Greater than 90 Days",1,0))</f>
        <v/>
      </c>
    </row>
    <row r="334" spans="1:33" x14ac:dyDescent="0.4">
      <c r="A334" s="8">
        <v>326</v>
      </c>
      <c r="F334" s="12"/>
      <c r="H334" s="10"/>
      <c r="I334" s="12"/>
      <c r="M334" s="11"/>
      <c r="N334" s="6" t="str">
        <f>IF(Table1[[#This Row],[Date of Hospital Discharge]]="","",1)</f>
        <v/>
      </c>
      <c r="O334" s="6" t="str">
        <f>IF(Table1[[#This Row],[Date of Hospital Discharge]]="","",IF(Table1[[#This Row],[Unplanned Readmission Date]]="",0,1))</f>
        <v/>
      </c>
      <c r="P334" s="6" t="str">
        <f>IF(Table1[[#This Row],[Readmission]]=1,Table1[[#This Row],[Unplanned Readmission Date]]-Table1[[#This Row],[Date of Hospital Discharge]],"")</f>
        <v/>
      </c>
      <c r="Q334" s="6" t="str">
        <f>IF(P334="","",VLOOKUP(P334,Validation!$F$4:$G$10,2,TRUE))</f>
        <v/>
      </c>
      <c r="R334" s="6" t="str">
        <f>IF(Table1[[#This Row],[Date of Hospital Discharge]]="","",TEXT(Table1[[#This Row],[Date of Hospital Discharge]],"mmmm"))</f>
        <v/>
      </c>
      <c r="S334" s="6" t="str">
        <f>IF(Table1[[#This Row],[Date of Hospital Discharge]]="","",IF(Table1[[#This Row],[Days Between Admissions]]&lt;=7,1,0))</f>
        <v/>
      </c>
      <c r="T334" s="6" t="str">
        <f>IF(Table1[[#This Row],[Date of Hospital Discharge]]="","",IF(Table1[[#This Row],[Days Between Admissions]]&lt;=14,1,0))</f>
        <v/>
      </c>
      <c r="U334" s="6" t="str">
        <f>IF(Table1[[#This Row],[Date of Hospital Discharge]]="","",IF(Table1[[#This Row],[Days Between Admissions]]&lt;=30,1,0))</f>
        <v/>
      </c>
      <c r="V334" s="6" t="str">
        <f>IF(Table1[[#This Row],[Date of Hospital Discharge]]="","",IF(Table1[[#This Row],[Days Between Admissions]]&lt;=60,1,0))</f>
        <v/>
      </c>
      <c r="W334" s="6" t="str">
        <f>IF(Table1[[#This Row],[Date of Hospital Discharge]]="","",IF(Table1[[#This Row],[Days Between Admissions]]&lt;=90,1,0))</f>
        <v/>
      </c>
      <c r="X334" s="6" t="str">
        <f>IF(Table1[[#This Row],[Date of Hospital Discharge]]="","",IF(Table1[[#This Row],[Days Between Admissions]]="",0,IF(Table1[[#This Row],[Days Between Admissions]]&gt;90,1,0)))</f>
        <v/>
      </c>
      <c r="Y334" s="6" t="str">
        <f>IF(Table1[[#This Row],[Date of Hospital Discharge]]="","",SUM(Table1[Discharge]))</f>
        <v/>
      </c>
      <c r="Z334" s="6" t="str">
        <f>IF(Table1[[#This Row],[Date of Hospital Discharge]]="","",SUM(Table1[Readmission]))</f>
        <v/>
      </c>
      <c r="AA334" s="6" t="str">
        <f>IF(Table1[[#This Row],[Date of Hospital Discharge]]="","",VLOOKUP(Table1[[#This Row],[Discharge Month]],$AI$9:$AJ$20,2,FALSE))</f>
        <v/>
      </c>
      <c r="AB334" s="6" t="str">
        <f>IF(Table1[[#This Row],[Date of Hospital Discharge]]="","",IF(Table1[[#This Row],[Readmission Bucket]]="Readmission within 7 days",1,0))</f>
        <v/>
      </c>
      <c r="AC334" s="6" t="str">
        <f>IF(Table1[[#This Row],[Date of Hospital Discharge]]="","",IF(Table1[[#This Row],[Readmission Bucket]]="Readmission within 14 days",1,0))</f>
        <v/>
      </c>
      <c r="AD334" s="6" t="str">
        <f>IF(Table1[[#This Row],[Date of Hospital Discharge]]="","",IF(Table1[[#This Row],[Readmission Bucket]]="Readmission within 30 days",1,0))</f>
        <v/>
      </c>
      <c r="AE334" s="6" t="str">
        <f>IF(Table1[[#This Row],[Date of Hospital Discharge]]="","",IF(Table1[[#This Row],[Readmission Bucket]]="Readmission within 60 days",1,0))</f>
        <v/>
      </c>
      <c r="AF334" s="6" t="str">
        <f>IF(Table1[[#This Row],[Date of Hospital Discharge]]="","",IF(Table1[[#This Row],[Readmission Bucket]]="Readmission within 90 days",1,0))</f>
        <v/>
      </c>
      <c r="AG334" s="6" t="str">
        <f>IF(Table1[[#This Row],[Date of Hospital Discharge]]="","",IF(Table1[[#This Row],[Readmission Bucket]]="Readmission Greater than 90 Days",1,0))</f>
        <v/>
      </c>
    </row>
    <row r="335" spans="1:33" x14ac:dyDescent="0.4">
      <c r="A335" s="8">
        <v>327</v>
      </c>
      <c r="F335" s="12"/>
      <c r="H335" s="10"/>
      <c r="I335" s="12"/>
      <c r="M335" s="11"/>
      <c r="N335" s="6" t="str">
        <f>IF(Table1[[#This Row],[Date of Hospital Discharge]]="","",1)</f>
        <v/>
      </c>
      <c r="O335" s="6" t="str">
        <f>IF(Table1[[#This Row],[Date of Hospital Discharge]]="","",IF(Table1[[#This Row],[Unplanned Readmission Date]]="",0,1))</f>
        <v/>
      </c>
      <c r="P335" s="6" t="str">
        <f>IF(Table1[[#This Row],[Readmission]]=1,Table1[[#This Row],[Unplanned Readmission Date]]-Table1[[#This Row],[Date of Hospital Discharge]],"")</f>
        <v/>
      </c>
      <c r="Q335" s="6" t="str">
        <f>IF(P335="","",VLOOKUP(P335,Validation!$F$4:$G$10,2,TRUE))</f>
        <v/>
      </c>
      <c r="R335" s="6" t="str">
        <f>IF(Table1[[#This Row],[Date of Hospital Discharge]]="","",TEXT(Table1[[#This Row],[Date of Hospital Discharge]],"mmmm"))</f>
        <v/>
      </c>
      <c r="S335" s="6" t="str">
        <f>IF(Table1[[#This Row],[Date of Hospital Discharge]]="","",IF(Table1[[#This Row],[Days Between Admissions]]&lt;=7,1,0))</f>
        <v/>
      </c>
      <c r="T335" s="6" t="str">
        <f>IF(Table1[[#This Row],[Date of Hospital Discharge]]="","",IF(Table1[[#This Row],[Days Between Admissions]]&lt;=14,1,0))</f>
        <v/>
      </c>
      <c r="U335" s="6" t="str">
        <f>IF(Table1[[#This Row],[Date of Hospital Discharge]]="","",IF(Table1[[#This Row],[Days Between Admissions]]&lt;=30,1,0))</f>
        <v/>
      </c>
      <c r="V335" s="6" t="str">
        <f>IF(Table1[[#This Row],[Date of Hospital Discharge]]="","",IF(Table1[[#This Row],[Days Between Admissions]]&lt;=60,1,0))</f>
        <v/>
      </c>
      <c r="W335" s="6" t="str">
        <f>IF(Table1[[#This Row],[Date of Hospital Discharge]]="","",IF(Table1[[#This Row],[Days Between Admissions]]&lt;=90,1,0))</f>
        <v/>
      </c>
      <c r="X335" s="6" t="str">
        <f>IF(Table1[[#This Row],[Date of Hospital Discharge]]="","",IF(Table1[[#This Row],[Days Between Admissions]]="",0,IF(Table1[[#This Row],[Days Between Admissions]]&gt;90,1,0)))</f>
        <v/>
      </c>
      <c r="Y335" s="6" t="str">
        <f>IF(Table1[[#This Row],[Date of Hospital Discharge]]="","",SUM(Table1[Discharge]))</f>
        <v/>
      </c>
      <c r="Z335" s="6" t="str">
        <f>IF(Table1[[#This Row],[Date of Hospital Discharge]]="","",SUM(Table1[Readmission]))</f>
        <v/>
      </c>
      <c r="AA335" s="6" t="str">
        <f>IF(Table1[[#This Row],[Date of Hospital Discharge]]="","",VLOOKUP(Table1[[#This Row],[Discharge Month]],$AI$9:$AJ$20,2,FALSE))</f>
        <v/>
      </c>
      <c r="AB335" s="6" t="str">
        <f>IF(Table1[[#This Row],[Date of Hospital Discharge]]="","",IF(Table1[[#This Row],[Readmission Bucket]]="Readmission within 7 days",1,0))</f>
        <v/>
      </c>
      <c r="AC335" s="6" t="str">
        <f>IF(Table1[[#This Row],[Date of Hospital Discharge]]="","",IF(Table1[[#This Row],[Readmission Bucket]]="Readmission within 14 days",1,0))</f>
        <v/>
      </c>
      <c r="AD335" s="6" t="str">
        <f>IF(Table1[[#This Row],[Date of Hospital Discharge]]="","",IF(Table1[[#This Row],[Readmission Bucket]]="Readmission within 30 days",1,0))</f>
        <v/>
      </c>
      <c r="AE335" s="6" t="str">
        <f>IF(Table1[[#This Row],[Date of Hospital Discharge]]="","",IF(Table1[[#This Row],[Readmission Bucket]]="Readmission within 60 days",1,0))</f>
        <v/>
      </c>
      <c r="AF335" s="6" t="str">
        <f>IF(Table1[[#This Row],[Date of Hospital Discharge]]="","",IF(Table1[[#This Row],[Readmission Bucket]]="Readmission within 90 days",1,0))</f>
        <v/>
      </c>
      <c r="AG335" s="6" t="str">
        <f>IF(Table1[[#This Row],[Date of Hospital Discharge]]="","",IF(Table1[[#This Row],[Readmission Bucket]]="Readmission Greater than 90 Days",1,0))</f>
        <v/>
      </c>
    </row>
    <row r="336" spans="1:33" x14ac:dyDescent="0.4">
      <c r="A336" s="8">
        <v>328</v>
      </c>
      <c r="F336" s="12"/>
      <c r="H336" s="10"/>
      <c r="I336" s="12"/>
      <c r="M336" s="11"/>
      <c r="N336" s="6" t="str">
        <f>IF(Table1[[#This Row],[Date of Hospital Discharge]]="","",1)</f>
        <v/>
      </c>
      <c r="O336" s="6" t="str">
        <f>IF(Table1[[#This Row],[Date of Hospital Discharge]]="","",IF(Table1[[#This Row],[Unplanned Readmission Date]]="",0,1))</f>
        <v/>
      </c>
      <c r="P336" s="6" t="str">
        <f>IF(Table1[[#This Row],[Readmission]]=1,Table1[[#This Row],[Unplanned Readmission Date]]-Table1[[#This Row],[Date of Hospital Discharge]],"")</f>
        <v/>
      </c>
      <c r="Q336" s="6" t="str">
        <f>IF(P336="","",VLOOKUP(P336,Validation!$F$4:$G$10,2,TRUE))</f>
        <v/>
      </c>
      <c r="R336" s="6" t="str">
        <f>IF(Table1[[#This Row],[Date of Hospital Discharge]]="","",TEXT(Table1[[#This Row],[Date of Hospital Discharge]],"mmmm"))</f>
        <v/>
      </c>
      <c r="S336" s="6" t="str">
        <f>IF(Table1[[#This Row],[Date of Hospital Discharge]]="","",IF(Table1[[#This Row],[Days Between Admissions]]&lt;=7,1,0))</f>
        <v/>
      </c>
      <c r="T336" s="6" t="str">
        <f>IF(Table1[[#This Row],[Date of Hospital Discharge]]="","",IF(Table1[[#This Row],[Days Between Admissions]]&lt;=14,1,0))</f>
        <v/>
      </c>
      <c r="U336" s="6" t="str">
        <f>IF(Table1[[#This Row],[Date of Hospital Discharge]]="","",IF(Table1[[#This Row],[Days Between Admissions]]&lt;=30,1,0))</f>
        <v/>
      </c>
      <c r="V336" s="6" t="str">
        <f>IF(Table1[[#This Row],[Date of Hospital Discharge]]="","",IF(Table1[[#This Row],[Days Between Admissions]]&lt;=60,1,0))</f>
        <v/>
      </c>
      <c r="W336" s="6" t="str">
        <f>IF(Table1[[#This Row],[Date of Hospital Discharge]]="","",IF(Table1[[#This Row],[Days Between Admissions]]&lt;=90,1,0))</f>
        <v/>
      </c>
      <c r="X336" s="6" t="str">
        <f>IF(Table1[[#This Row],[Date of Hospital Discharge]]="","",IF(Table1[[#This Row],[Days Between Admissions]]="",0,IF(Table1[[#This Row],[Days Between Admissions]]&gt;90,1,0)))</f>
        <v/>
      </c>
      <c r="Y336" s="6" t="str">
        <f>IF(Table1[[#This Row],[Date of Hospital Discharge]]="","",SUM(Table1[Discharge]))</f>
        <v/>
      </c>
      <c r="Z336" s="6" t="str">
        <f>IF(Table1[[#This Row],[Date of Hospital Discharge]]="","",SUM(Table1[Readmission]))</f>
        <v/>
      </c>
      <c r="AA336" s="6" t="str">
        <f>IF(Table1[[#This Row],[Date of Hospital Discharge]]="","",VLOOKUP(Table1[[#This Row],[Discharge Month]],$AI$9:$AJ$20,2,FALSE))</f>
        <v/>
      </c>
      <c r="AB336" s="6" t="str">
        <f>IF(Table1[[#This Row],[Date of Hospital Discharge]]="","",IF(Table1[[#This Row],[Readmission Bucket]]="Readmission within 7 days",1,0))</f>
        <v/>
      </c>
      <c r="AC336" s="6" t="str">
        <f>IF(Table1[[#This Row],[Date of Hospital Discharge]]="","",IF(Table1[[#This Row],[Readmission Bucket]]="Readmission within 14 days",1,0))</f>
        <v/>
      </c>
      <c r="AD336" s="6" t="str">
        <f>IF(Table1[[#This Row],[Date of Hospital Discharge]]="","",IF(Table1[[#This Row],[Readmission Bucket]]="Readmission within 30 days",1,0))</f>
        <v/>
      </c>
      <c r="AE336" s="6" t="str">
        <f>IF(Table1[[#This Row],[Date of Hospital Discharge]]="","",IF(Table1[[#This Row],[Readmission Bucket]]="Readmission within 60 days",1,0))</f>
        <v/>
      </c>
      <c r="AF336" s="6" t="str">
        <f>IF(Table1[[#This Row],[Date of Hospital Discharge]]="","",IF(Table1[[#This Row],[Readmission Bucket]]="Readmission within 90 days",1,0))</f>
        <v/>
      </c>
      <c r="AG336" s="6" t="str">
        <f>IF(Table1[[#This Row],[Date of Hospital Discharge]]="","",IF(Table1[[#This Row],[Readmission Bucket]]="Readmission Greater than 90 Days",1,0))</f>
        <v/>
      </c>
    </row>
    <row r="337" spans="1:33" x14ac:dyDescent="0.4">
      <c r="A337" s="8">
        <v>329</v>
      </c>
      <c r="F337" s="12"/>
      <c r="H337" s="10"/>
      <c r="I337" s="12"/>
      <c r="M337" s="11"/>
      <c r="N337" s="6" t="str">
        <f>IF(Table1[[#This Row],[Date of Hospital Discharge]]="","",1)</f>
        <v/>
      </c>
      <c r="O337" s="6" t="str">
        <f>IF(Table1[[#This Row],[Date of Hospital Discharge]]="","",IF(Table1[[#This Row],[Unplanned Readmission Date]]="",0,1))</f>
        <v/>
      </c>
      <c r="P337" s="6" t="str">
        <f>IF(Table1[[#This Row],[Readmission]]=1,Table1[[#This Row],[Unplanned Readmission Date]]-Table1[[#This Row],[Date of Hospital Discharge]],"")</f>
        <v/>
      </c>
      <c r="Q337" s="6" t="str">
        <f>IF(P337="","",VLOOKUP(P337,Validation!$F$4:$G$10,2,TRUE))</f>
        <v/>
      </c>
      <c r="R337" s="6" t="str">
        <f>IF(Table1[[#This Row],[Date of Hospital Discharge]]="","",TEXT(Table1[[#This Row],[Date of Hospital Discharge]],"mmmm"))</f>
        <v/>
      </c>
      <c r="S337" s="6" t="str">
        <f>IF(Table1[[#This Row],[Date of Hospital Discharge]]="","",IF(Table1[[#This Row],[Days Between Admissions]]&lt;=7,1,0))</f>
        <v/>
      </c>
      <c r="T337" s="6" t="str">
        <f>IF(Table1[[#This Row],[Date of Hospital Discharge]]="","",IF(Table1[[#This Row],[Days Between Admissions]]&lt;=14,1,0))</f>
        <v/>
      </c>
      <c r="U337" s="6" t="str">
        <f>IF(Table1[[#This Row],[Date of Hospital Discharge]]="","",IF(Table1[[#This Row],[Days Between Admissions]]&lt;=30,1,0))</f>
        <v/>
      </c>
      <c r="V337" s="6" t="str">
        <f>IF(Table1[[#This Row],[Date of Hospital Discharge]]="","",IF(Table1[[#This Row],[Days Between Admissions]]&lt;=60,1,0))</f>
        <v/>
      </c>
      <c r="W337" s="6" t="str">
        <f>IF(Table1[[#This Row],[Date of Hospital Discharge]]="","",IF(Table1[[#This Row],[Days Between Admissions]]&lt;=90,1,0))</f>
        <v/>
      </c>
      <c r="X337" s="6" t="str">
        <f>IF(Table1[[#This Row],[Date of Hospital Discharge]]="","",IF(Table1[[#This Row],[Days Between Admissions]]="",0,IF(Table1[[#This Row],[Days Between Admissions]]&gt;90,1,0)))</f>
        <v/>
      </c>
      <c r="Y337" s="6" t="str">
        <f>IF(Table1[[#This Row],[Date of Hospital Discharge]]="","",SUM(Table1[Discharge]))</f>
        <v/>
      </c>
      <c r="Z337" s="6" t="str">
        <f>IF(Table1[[#This Row],[Date of Hospital Discharge]]="","",SUM(Table1[Readmission]))</f>
        <v/>
      </c>
      <c r="AA337" s="6" t="str">
        <f>IF(Table1[[#This Row],[Date of Hospital Discharge]]="","",VLOOKUP(Table1[[#This Row],[Discharge Month]],$AI$9:$AJ$20,2,FALSE))</f>
        <v/>
      </c>
      <c r="AB337" s="6" t="str">
        <f>IF(Table1[[#This Row],[Date of Hospital Discharge]]="","",IF(Table1[[#This Row],[Readmission Bucket]]="Readmission within 7 days",1,0))</f>
        <v/>
      </c>
      <c r="AC337" s="6" t="str">
        <f>IF(Table1[[#This Row],[Date of Hospital Discharge]]="","",IF(Table1[[#This Row],[Readmission Bucket]]="Readmission within 14 days",1,0))</f>
        <v/>
      </c>
      <c r="AD337" s="6" t="str">
        <f>IF(Table1[[#This Row],[Date of Hospital Discharge]]="","",IF(Table1[[#This Row],[Readmission Bucket]]="Readmission within 30 days",1,0))</f>
        <v/>
      </c>
      <c r="AE337" s="6" t="str">
        <f>IF(Table1[[#This Row],[Date of Hospital Discharge]]="","",IF(Table1[[#This Row],[Readmission Bucket]]="Readmission within 60 days",1,0))</f>
        <v/>
      </c>
      <c r="AF337" s="6" t="str">
        <f>IF(Table1[[#This Row],[Date of Hospital Discharge]]="","",IF(Table1[[#This Row],[Readmission Bucket]]="Readmission within 90 days",1,0))</f>
        <v/>
      </c>
      <c r="AG337" s="6" t="str">
        <f>IF(Table1[[#This Row],[Date of Hospital Discharge]]="","",IF(Table1[[#This Row],[Readmission Bucket]]="Readmission Greater than 90 Days",1,0))</f>
        <v/>
      </c>
    </row>
    <row r="338" spans="1:33" x14ac:dyDescent="0.4">
      <c r="A338" s="8">
        <v>330</v>
      </c>
      <c r="F338" s="12"/>
      <c r="H338" s="10"/>
      <c r="I338" s="12"/>
      <c r="M338" s="11"/>
      <c r="N338" s="6" t="str">
        <f>IF(Table1[[#This Row],[Date of Hospital Discharge]]="","",1)</f>
        <v/>
      </c>
      <c r="O338" s="6" t="str">
        <f>IF(Table1[[#This Row],[Date of Hospital Discharge]]="","",IF(Table1[[#This Row],[Unplanned Readmission Date]]="",0,1))</f>
        <v/>
      </c>
      <c r="P338" s="6" t="str">
        <f>IF(Table1[[#This Row],[Readmission]]=1,Table1[[#This Row],[Unplanned Readmission Date]]-Table1[[#This Row],[Date of Hospital Discharge]],"")</f>
        <v/>
      </c>
      <c r="Q338" s="6" t="str">
        <f>IF(P338="","",VLOOKUP(P338,Validation!$F$4:$G$10,2,TRUE))</f>
        <v/>
      </c>
      <c r="R338" s="6" t="str">
        <f>IF(Table1[[#This Row],[Date of Hospital Discharge]]="","",TEXT(Table1[[#This Row],[Date of Hospital Discharge]],"mmmm"))</f>
        <v/>
      </c>
      <c r="S338" s="6" t="str">
        <f>IF(Table1[[#This Row],[Date of Hospital Discharge]]="","",IF(Table1[[#This Row],[Days Between Admissions]]&lt;=7,1,0))</f>
        <v/>
      </c>
      <c r="T338" s="6" t="str">
        <f>IF(Table1[[#This Row],[Date of Hospital Discharge]]="","",IF(Table1[[#This Row],[Days Between Admissions]]&lt;=14,1,0))</f>
        <v/>
      </c>
      <c r="U338" s="6" t="str">
        <f>IF(Table1[[#This Row],[Date of Hospital Discharge]]="","",IF(Table1[[#This Row],[Days Between Admissions]]&lt;=30,1,0))</f>
        <v/>
      </c>
      <c r="V338" s="6" t="str">
        <f>IF(Table1[[#This Row],[Date of Hospital Discharge]]="","",IF(Table1[[#This Row],[Days Between Admissions]]&lt;=60,1,0))</f>
        <v/>
      </c>
      <c r="W338" s="6" t="str">
        <f>IF(Table1[[#This Row],[Date of Hospital Discharge]]="","",IF(Table1[[#This Row],[Days Between Admissions]]&lt;=90,1,0))</f>
        <v/>
      </c>
      <c r="X338" s="6" t="str">
        <f>IF(Table1[[#This Row],[Date of Hospital Discharge]]="","",IF(Table1[[#This Row],[Days Between Admissions]]="",0,IF(Table1[[#This Row],[Days Between Admissions]]&gt;90,1,0)))</f>
        <v/>
      </c>
      <c r="Y338" s="6" t="str">
        <f>IF(Table1[[#This Row],[Date of Hospital Discharge]]="","",SUM(Table1[Discharge]))</f>
        <v/>
      </c>
      <c r="Z338" s="6" t="str">
        <f>IF(Table1[[#This Row],[Date of Hospital Discharge]]="","",SUM(Table1[Readmission]))</f>
        <v/>
      </c>
      <c r="AA338" s="6" t="str">
        <f>IF(Table1[[#This Row],[Date of Hospital Discharge]]="","",VLOOKUP(Table1[[#This Row],[Discharge Month]],$AI$9:$AJ$20,2,FALSE))</f>
        <v/>
      </c>
      <c r="AB338" s="6" t="str">
        <f>IF(Table1[[#This Row],[Date of Hospital Discharge]]="","",IF(Table1[[#This Row],[Readmission Bucket]]="Readmission within 7 days",1,0))</f>
        <v/>
      </c>
      <c r="AC338" s="6" t="str">
        <f>IF(Table1[[#This Row],[Date of Hospital Discharge]]="","",IF(Table1[[#This Row],[Readmission Bucket]]="Readmission within 14 days",1,0))</f>
        <v/>
      </c>
      <c r="AD338" s="6" t="str">
        <f>IF(Table1[[#This Row],[Date of Hospital Discharge]]="","",IF(Table1[[#This Row],[Readmission Bucket]]="Readmission within 30 days",1,0))</f>
        <v/>
      </c>
      <c r="AE338" s="6" t="str">
        <f>IF(Table1[[#This Row],[Date of Hospital Discharge]]="","",IF(Table1[[#This Row],[Readmission Bucket]]="Readmission within 60 days",1,0))</f>
        <v/>
      </c>
      <c r="AF338" s="6" t="str">
        <f>IF(Table1[[#This Row],[Date of Hospital Discharge]]="","",IF(Table1[[#This Row],[Readmission Bucket]]="Readmission within 90 days",1,0))</f>
        <v/>
      </c>
      <c r="AG338" s="6" t="str">
        <f>IF(Table1[[#This Row],[Date of Hospital Discharge]]="","",IF(Table1[[#This Row],[Readmission Bucket]]="Readmission Greater than 90 Days",1,0))</f>
        <v/>
      </c>
    </row>
    <row r="339" spans="1:33" x14ac:dyDescent="0.4">
      <c r="A339" s="8">
        <v>331</v>
      </c>
      <c r="F339" s="12"/>
      <c r="H339" s="10"/>
      <c r="I339" s="12"/>
      <c r="M339" s="11"/>
      <c r="N339" s="6" t="str">
        <f>IF(Table1[[#This Row],[Date of Hospital Discharge]]="","",1)</f>
        <v/>
      </c>
      <c r="O339" s="6" t="str">
        <f>IF(Table1[[#This Row],[Date of Hospital Discharge]]="","",IF(Table1[[#This Row],[Unplanned Readmission Date]]="",0,1))</f>
        <v/>
      </c>
      <c r="P339" s="6" t="str">
        <f>IF(Table1[[#This Row],[Readmission]]=1,Table1[[#This Row],[Unplanned Readmission Date]]-Table1[[#This Row],[Date of Hospital Discharge]],"")</f>
        <v/>
      </c>
      <c r="Q339" s="6" t="str">
        <f>IF(P339="","",VLOOKUP(P339,Validation!$F$4:$G$10,2,TRUE))</f>
        <v/>
      </c>
      <c r="R339" s="6" t="str">
        <f>IF(Table1[[#This Row],[Date of Hospital Discharge]]="","",TEXT(Table1[[#This Row],[Date of Hospital Discharge]],"mmmm"))</f>
        <v/>
      </c>
      <c r="S339" s="6" t="str">
        <f>IF(Table1[[#This Row],[Date of Hospital Discharge]]="","",IF(Table1[[#This Row],[Days Between Admissions]]&lt;=7,1,0))</f>
        <v/>
      </c>
      <c r="T339" s="6" t="str">
        <f>IF(Table1[[#This Row],[Date of Hospital Discharge]]="","",IF(Table1[[#This Row],[Days Between Admissions]]&lt;=14,1,0))</f>
        <v/>
      </c>
      <c r="U339" s="6" t="str">
        <f>IF(Table1[[#This Row],[Date of Hospital Discharge]]="","",IF(Table1[[#This Row],[Days Between Admissions]]&lt;=30,1,0))</f>
        <v/>
      </c>
      <c r="V339" s="6" t="str">
        <f>IF(Table1[[#This Row],[Date of Hospital Discharge]]="","",IF(Table1[[#This Row],[Days Between Admissions]]&lt;=60,1,0))</f>
        <v/>
      </c>
      <c r="W339" s="6" t="str">
        <f>IF(Table1[[#This Row],[Date of Hospital Discharge]]="","",IF(Table1[[#This Row],[Days Between Admissions]]&lt;=90,1,0))</f>
        <v/>
      </c>
      <c r="X339" s="6" t="str">
        <f>IF(Table1[[#This Row],[Date of Hospital Discharge]]="","",IF(Table1[[#This Row],[Days Between Admissions]]="",0,IF(Table1[[#This Row],[Days Between Admissions]]&gt;90,1,0)))</f>
        <v/>
      </c>
      <c r="Y339" s="6" t="str">
        <f>IF(Table1[[#This Row],[Date of Hospital Discharge]]="","",SUM(Table1[Discharge]))</f>
        <v/>
      </c>
      <c r="Z339" s="6" t="str">
        <f>IF(Table1[[#This Row],[Date of Hospital Discharge]]="","",SUM(Table1[Readmission]))</f>
        <v/>
      </c>
      <c r="AA339" s="6" t="str">
        <f>IF(Table1[[#This Row],[Date of Hospital Discharge]]="","",VLOOKUP(Table1[[#This Row],[Discharge Month]],$AI$9:$AJ$20,2,FALSE))</f>
        <v/>
      </c>
      <c r="AB339" s="6" t="str">
        <f>IF(Table1[[#This Row],[Date of Hospital Discharge]]="","",IF(Table1[[#This Row],[Readmission Bucket]]="Readmission within 7 days",1,0))</f>
        <v/>
      </c>
      <c r="AC339" s="6" t="str">
        <f>IF(Table1[[#This Row],[Date of Hospital Discharge]]="","",IF(Table1[[#This Row],[Readmission Bucket]]="Readmission within 14 days",1,0))</f>
        <v/>
      </c>
      <c r="AD339" s="6" t="str">
        <f>IF(Table1[[#This Row],[Date of Hospital Discharge]]="","",IF(Table1[[#This Row],[Readmission Bucket]]="Readmission within 30 days",1,0))</f>
        <v/>
      </c>
      <c r="AE339" s="6" t="str">
        <f>IF(Table1[[#This Row],[Date of Hospital Discharge]]="","",IF(Table1[[#This Row],[Readmission Bucket]]="Readmission within 60 days",1,0))</f>
        <v/>
      </c>
      <c r="AF339" s="6" t="str">
        <f>IF(Table1[[#This Row],[Date of Hospital Discharge]]="","",IF(Table1[[#This Row],[Readmission Bucket]]="Readmission within 90 days",1,0))</f>
        <v/>
      </c>
      <c r="AG339" s="6" t="str">
        <f>IF(Table1[[#This Row],[Date of Hospital Discharge]]="","",IF(Table1[[#This Row],[Readmission Bucket]]="Readmission Greater than 90 Days",1,0))</f>
        <v/>
      </c>
    </row>
    <row r="340" spans="1:33" x14ac:dyDescent="0.4">
      <c r="A340" s="8">
        <v>332</v>
      </c>
      <c r="F340" s="12"/>
      <c r="H340" s="10"/>
      <c r="I340" s="12"/>
      <c r="M340" s="11"/>
      <c r="N340" s="6" t="str">
        <f>IF(Table1[[#This Row],[Date of Hospital Discharge]]="","",1)</f>
        <v/>
      </c>
      <c r="O340" s="6" t="str">
        <f>IF(Table1[[#This Row],[Date of Hospital Discharge]]="","",IF(Table1[[#This Row],[Unplanned Readmission Date]]="",0,1))</f>
        <v/>
      </c>
      <c r="P340" s="6" t="str">
        <f>IF(Table1[[#This Row],[Readmission]]=1,Table1[[#This Row],[Unplanned Readmission Date]]-Table1[[#This Row],[Date of Hospital Discharge]],"")</f>
        <v/>
      </c>
      <c r="Q340" s="6" t="str">
        <f>IF(P340="","",VLOOKUP(P340,Validation!$F$4:$G$10,2,TRUE))</f>
        <v/>
      </c>
      <c r="R340" s="6" t="str">
        <f>IF(Table1[[#This Row],[Date of Hospital Discharge]]="","",TEXT(Table1[[#This Row],[Date of Hospital Discharge]],"mmmm"))</f>
        <v/>
      </c>
      <c r="S340" s="6" t="str">
        <f>IF(Table1[[#This Row],[Date of Hospital Discharge]]="","",IF(Table1[[#This Row],[Days Between Admissions]]&lt;=7,1,0))</f>
        <v/>
      </c>
      <c r="T340" s="6" t="str">
        <f>IF(Table1[[#This Row],[Date of Hospital Discharge]]="","",IF(Table1[[#This Row],[Days Between Admissions]]&lt;=14,1,0))</f>
        <v/>
      </c>
      <c r="U340" s="6" t="str">
        <f>IF(Table1[[#This Row],[Date of Hospital Discharge]]="","",IF(Table1[[#This Row],[Days Between Admissions]]&lt;=30,1,0))</f>
        <v/>
      </c>
      <c r="V340" s="6" t="str">
        <f>IF(Table1[[#This Row],[Date of Hospital Discharge]]="","",IF(Table1[[#This Row],[Days Between Admissions]]&lt;=60,1,0))</f>
        <v/>
      </c>
      <c r="W340" s="6" t="str">
        <f>IF(Table1[[#This Row],[Date of Hospital Discharge]]="","",IF(Table1[[#This Row],[Days Between Admissions]]&lt;=90,1,0))</f>
        <v/>
      </c>
      <c r="X340" s="6" t="str">
        <f>IF(Table1[[#This Row],[Date of Hospital Discharge]]="","",IF(Table1[[#This Row],[Days Between Admissions]]="",0,IF(Table1[[#This Row],[Days Between Admissions]]&gt;90,1,0)))</f>
        <v/>
      </c>
      <c r="Y340" s="6" t="str">
        <f>IF(Table1[[#This Row],[Date of Hospital Discharge]]="","",SUM(Table1[Discharge]))</f>
        <v/>
      </c>
      <c r="Z340" s="6" t="str">
        <f>IF(Table1[[#This Row],[Date of Hospital Discharge]]="","",SUM(Table1[Readmission]))</f>
        <v/>
      </c>
      <c r="AA340" s="6" t="str">
        <f>IF(Table1[[#This Row],[Date of Hospital Discharge]]="","",VLOOKUP(Table1[[#This Row],[Discharge Month]],$AI$9:$AJ$20,2,FALSE))</f>
        <v/>
      </c>
      <c r="AB340" s="6" t="str">
        <f>IF(Table1[[#This Row],[Date of Hospital Discharge]]="","",IF(Table1[[#This Row],[Readmission Bucket]]="Readmission within 7 days",1,0))</f>
        <v/>
      </c>
      <c r="AC340" s="6" t="str">
        <f>IF(Table1[[#This Row],[Date of Hospital Discharge]]="","",IF(Table1[[#This Row],[Readmission Bucket]]="Readmission within 14 days",1,0))</f>
        <v/>
      </c>
      <c r="AD340" s="6" t="str">
        <f>IF(Table1[[#This Row],[Date of Hospital Discharge]]="","",IF(Table1[[#This Row],[Readmission Bucket]]="Readmission within 30 days",1,0))</f>
        <v/>
      </c>
      <c r="AE340" s="6" t="str">
        <f>IF(Table1[[#This Row],[Date of Hospital Discharge]]="","",IF(Table1[[#This Row],[Readmission Bucket]]="Readmission within 60 days",1,0))</f>
        <v/>
      </c>
      <c r="AF340" s="6" t="str">
        <f>IF(Table1[[#This Row],[Date of Hospital Discharge]]="","",IF(Table1[[#This Row],[Readmission Bucket]]="Readmission within 90 days",1,0))</f>
        <v/>
      </c>
      <c r="AG340" s="6" t="str">
        <f>IF(Table1[[#This Row],[Date of Hospital Discharge]]="","",IF(Table1[[#This Row],[Readmission Bucket]]="Readmission Greater than 90 Days",1,0))</f>
        <v/>
      </c>
    </row>
    <row r="341" spans="1:33" x14ac:dyDescent="0.4">
      <c r="A341" s="8">
        <v>333</v>
      </c>
      <c r="F341" s="12"/>
      <c r="H341" s="10"/>
      <c r="I341" s="12"/>
      <c r="M341" s="11"/>
      <c r="N341" s="6" t="str">
        <f>IF(Table1[[#This Row],[Date of Hospital Discharge]]="","",1)</f>
        <v/>
      </c>
      <c r="O341" s="6" t="str">
        <f>IF(Table1[[#This Row],[Date of Hospital Discharge]]="","",IF(Table1[[#This Row],[Unplanned Readmission Date]]="",0,1))</f>
        <v/>
      </c>
      <c r="P341" s="6" t="str">
        <f>IF(Table1[[#This Row],[Readmission]]=1,Table1[[#This Row],[Unplanned Readmission Date]]-Table1[[#This Row],[Date of Hospital Discharge]],"")</f>
        <v/>
      </c>
      <c r="Q341" s="6" t="str">
        <f>IF(P341="","",VLOOKUP(P341,Validation!$F$4:$G$10,2,TRUE))</f>
        <v/>
      </c>
      <c r="R341" s="6" t="str">
        <f>IF(Table1[[#This Row],[Date of Hospital Discharge]]="","",TEXT(Table1[[#This Row],[Date of Hospital Discharge]],"mmmm"))</f>
        <v/>
      </c>
      <c r="S341" s="6" t="str">
        <f>IF(Table1[[#This Row],[Date of Hospital Discharge]]="","",IF(Table1[[#This Row],[Days Between Admissions]]&lt;=7,1,0))</f>
        <v/>
      </c>
      <c r="T341" s="6" t="str">
        <f>IF(Table1[[#This Row],[Date of Hospital Discharge]]="","",IF(Table1[[#This Row],[Days Between Admissions]]&lt;=14,1,0))</f>
        <v/>
      </c>
      <c r="U341" s="6" t="str">
        <f>IF(Table1[[#This Row],[Date of Hospital Discharge]]="","",IF(Table1[[#This Row],[Days Between Admissions]]&lt;=30,1,0))</f>
        <v/>
      </c>
      <c r="V341" s="6" t="str">
        <f>IF(Table1[[#This Row],[Date of Hospital Discharge]]="","",IF(Table1[[#This Row],[Days Between Admissions]]&lt;=60,1,0))</f>
        <v/>
      </c>
      <c r="W341" s="6" t="str">
        <f>IF(Table1[[#This Row],[Date of Hospital Discharge]]="","",IF(Table1[[#This Row],[Days Between Admissions]]&lt;=90,1,0))</f>
        <v/>
      </c>
      <c r="X341" s="6" t="str">
        <f>IF(Table1[[#This Row],[Date of Hospital Discharge]]="","",IF(Table1[[#This Row],[Days Between Admissions]]="",0,IF(Table1[[#This Row],[Days Between Admissions]]&gt;90,1,0)))</f>
        <v/>
      </c>
      <c r="Y341" s="6" t="str">
        <f>IF(Table1[[#This Row],[Date of Hospital Discharge]]="","",SUM(Table1[Discharge]))</f>
        <v/>
      </c>
      <c r="Z341" s="6" t="str">
        <f>IF(Table1[[#This Row],[Date of Hospital Discharge]]="","",SUM(Table1[Readmission]))</f>
        <v/>
      </c>
      <c r="AA341" s="6" t="str">
        <f>IF(Table1[[#This Row],[Date of Hospital Discharge]]="","",VLOOKUP(Table1[[#This Row],[Discharge Month]],$AI$9:$AJ$20,2,FALSE))</f>
        <v/>
      </c>
      <c r="AB341" s="6" t="str">
        <f>IF(Table1[[#This Row],[Date of Hospital Discharge]]="","",IF(Table1[[#This Row],[Readmission Bucket]]="Readmission within 7 days",1,0))</f>
        <v/>
      </c>
      <c r="AC341" s="6" t="str">
        <f>IF(Table1[[#This Row],[Date of Hospital Discharge]]="","",IF(Table1[[#This Row],[Readmission Bucket]]="Readmission within 14 days",1,0))</f>
        <v/>
      </c>
      <c r="AD341" s="6" t="str">
        <f>IF(Table1[[#This Row],[Date of Hospital Discharge]]="","",IF(Table1[[#This Row],[Readmission Bucket]]="Readmission within 30 days",1,0))</f>
        <v/>
      </c>
      <c r="AE341" s="6" t="str">
        <f>IF(Table1[[#This Row],[Date of Hospital Discharge]]="","",IF(Table1[[#This Row],[Readmission Bucket]]="Readmission within 60 days",1,0))</f>
        <v/>
      </c>
      <c r="AF341" s="6" t="str">
        <f>IF(Table1[[#This Row],[Date of Hospital Discharge]]="","",IF(Table1[[#This Row],[Readmission Bucket]]="Readmission within 90 days",1,0))</f>
        <v/>
      </c>
      <c r="AG341" s="6" t="str">
        <f>IF(Table1[[#This Row],[Date of Hospital Discharge]]="","",IF(Table1[[#This Row],[Readmission Bucket]]="Readmission Greater than 90 Days",1,0))</f>
        <v/>
      </c>
    </row>
    <row r="342" spans="1:33" x14ac:dyDescent="0.4">
      <c r="A342" s="8">
        <v>334</v>
      </c>
      <c r="F342" s="12"/>
      <c r="H342" s="10"/>
      <c r="I342" s="12"/>
      <c r="M342" s="11"/>
      <c r="N342" s="6" t="str">
        <f>IF(Table1[[#This Row],[Date of Hospital Discharge]]="","",1)</f>
        <v/>
      </c>
      <c r="O342" s="6" t="str">
        <f>IF(Table1[[#This Row],[Date of Hospital Discharge]]="","",IF(Table1[[#This Row],[Unplanned Readmission Date]]="",0,1))</f>
        <v/>
      </c>
      <c r="P342" s="6" t="str">
        <f>IF(Table1[[#This Row],[Readmission]]=1,Table1[[#This Row],[Unplanned Readmission Date]]-Table1[[#This Row],[Date of Hospital Discharge]],"")</f>
        <v/>
      </c>
      <c r="Q342" s="6" t="str">
        <f>IF(P342="","",VLOOKUP(P342,Validation!$F$4:$G$10,2,TRUE))</f>
        <v/>
      </c>
      <c r="R342" s="6" t="str">
        <f>IF(Table1[[#This Row],[Date of Hospital Discharge]]="","",TEXT(Table1[[#This Row],[Date of Hospital Discharge]],"mmmm"))</f>
        <v/>
      </c>
      <c r="S342" s="6" t="str">
        <f>IF(Table1[[#This Row],[Date of Hospital Discharge]]="","",IF(Table1[[#This Row],[Days Between Admissions]]&lt;=7,1,0))</f>
        <v/>
      </c>
      <c r="T342" s="6" t="str">
        <f>IF(Table1[[#This Row],[Date of Hospital Discharge]]="","",IF(Table1[[#This Row],[Days Between Admissions]]&lt;=14,1,0))</f>
        <v/>
      </c>
      <c r="U342" s="6" t="str">
        <f>IF(Table1[[#This Row],[Date of Hospital Discharge]]="","",IF(Table1[[#This Row],[Days Between Admissions]]&lt;=30,1,0))</f>
        <v/>
      </c>
      <c r="V342" s="6" t="str">
        <f>IF(Table1[[#This Row],[Date of Hospital Discharge]]="","",IF(Table1[[#This Row],[Days Between Admissions]]&lt;=60,1,0))</f>
        <v/>
      </c>
      <c r="W342" s="6" t="str">
        <f>IF(Table1[[#This Row],[Date of Hospital Discharge]]="","",IF(Table1[[#This Row],[Days Between Admissions]]&lt;=90,1,0))</f>
        <v/>
      </c>
      <c r="X342" s="6" t="str">
        <f>IF(Table1[[#This Row],[Date of Hospital Discharge]]="","",IF(Table1[[#This Row],[Days Between Admissions]]="",0,IF(Table1[[#This Row],[Days Between Admissions]]&gt;90,1,0)))</f>
        <v/>
      </c>
      <c r="Y342" s="6" t="str">
        <f>IF(Table1[[#This Row],[Date of Hospital Discharge]]="","",SUM(Table1[Discharge]))</f>
        <v/>
      </c>
      <c r="Z342" s="6" t="str">
        <f>IF(Table1[[#This Row],[Date of Hospital Discharge]]="","",SUM(Table1[Readmission]))</f>
        <v/>
      </c>
      <c r="AA342" s="6" t="str">
        <f>IF(Table1[[#This Row],[Date of Hospital Discharge]]="","",VLOOKUP(Table1[[#This Row],[Discharge Month]],$AI$9:$AJ$20,2,FALSE))</f>
        <v/>
      </c>
      <c r="AB342" s="6" t="str">
        <f>IF(Table1[[#This Row],[Date of Hospital Discharge]]="","",IF(Table1[[#This Row],[Readmission Bucket]]="Readmission within 7 days",1,0))</f>
        <v/>
      </c>
      <c r="AC342" s="6" t="str">
        <f>IF(Table1[[#This Row],[Date of Hospital Discharge]]="","",IF(Table1[[#This Row],[Readmission Bucket]]="Readmission within 14 days",1,0))</f>
        <v/>
      </c>
      <c r="AD342" s="6" t="str">
        <f>IF(Table1[[#This Row],[Date of Hospital Discharge]]="","",IF(Table1[[#This Row],[Readmission Bucket]]="Readmission within 30 days",1,0))</f>
        <v/>
      </c>
      <c r="AE342" s="6" t="str">
        <f>IF(Table1[[#This Row],[Date of Hospital Discharge]]="","",IF(Table1[[#This Row],[Readmission Bucket]]="Readmission within 60 days",1,0))</f>
        <v/>
      </c>
      <c r="AF342" s="6" t="str">
        <f>IF(Table1[[#This Row],[Date of Hospital Discharge]]="","",IF(Table1[[#This Row],[Readmission Bucket]]="Readmission within 90 days",1,0))</f>
        <v/>
      </c>
      <c r="AG342" s="6" t="str">
        <f>IF(Table1[[#This Row],[Date of Hospital Discharge]]="","",IF(Table1[[#This Row],[Readmission Bucket]]="Readmission Greater than 90 Days",1,0))</f>
        <v/>
      </c>
    </row>
    <row r="343" spans="1:33" x14ac:dyDescent="0.4">
      <c r="A343" s="8">
        <v>335</v>
      </c>
      <c r="F343" s="12"/>
      <c r="H343" s="10"/>
      <c r="I343" s="12"/>
      <c r="M343" s="11"/>
      <c r="N343" s="6" t="str">
        <f>IF(Table1[[#This Row],[Date of Hospital Discharge]]="","",1)</f>
        <v/>
      </c>
      <c r="O343" s="6" t="str">
        <f>IF(Table1[[#This Row],[Date of Hospital Discharge]]="","",IF(Table1[[#This Row],[Unplanned Readmission Date]]="",0,1))</f>
        <v/>
      </c>
      <c r="P343" s="6" t="str">
        <f>IF(Table1[[#This Row],[Readmission]]=1,Table1[[#This Row],[Unplanned Readmission Date]]-Table1[[#This Row],[Date of Hospital Discharge]],"")</f>
        <v/>
      </c>
      <c r="Q343" s="6" t="str">
        <f>IF(P343="","",VLOOKUP(P343,Validation!$F$4:$G$10,2,TRUE))</f>
        <v/>
      </c>
      <c r="R343" s="6" t="str">
        <f>IF(Table1[[#This Row],[Date of Hospital Discharge]]="","",TEXT(Table1[[#This Row],[Date of Hospital Discharge]],"mmmm"))</f>
        <v/>
      </c>
      <c r="S343" s="6" t="str">
        <f>IF(Table1[[#This Row],[Date of Hospital Discharge]]="","",IF(Table1[[#This Row],[Days Between Admissions]]&lt;=7,1,0))</f>
        <v/>
      </c>
      <c r="T343" s="6" t="str">
        <f>IF(Table1[[#This Row],[Date of Hospital Discharge]]="","",IF(Table1[[#This Row],[Days Between Admissions]]&lt;=14,1,0))</f>
        <v/>
      </c>
      <c r="U343" s="6" t="str">
        <f>IF(Table1[[#This Row],[Date of Hospital Discharge]]="","",IF(Table1[[#This Row],[Days Between Admissions]]&lt;=30,1,0))</f>
        <v/>
      </c>
      <c r="V343" s="6" t="str">
        <f>IF(Table1[[#This Row],[Date of Hospital Discharge]]="","",IF(Table1[[#This Row],[Days Between Admissions]]&lt;=60,1,0))</f>
        <v/>
      </c>
      <c r="W343" s="6" t="str">
        <f>IF(Table1[[#This Row],[Date of Hospital Discharge]]="","",IF(Table1[[#This Row],[Days Between Admissions]]&lt;=90,1,0))</f>
        <v/>
      </c>
      <c r="X343" s="6" t="str">
        <f>IF(Table1[[#This Row],[Date of Hospital Discharge]]="","",IF(Table1[[#This Row],[Days Between Admissions]]="",0,IF(Table1[[#This Row],[Days Between Admissions]]&gt;90,1,0)))</f>
        <v/>
      </c>
      <c r="Y343" s="6" t="str">
        <f>IF(Table1[[#This Row],[Date of Hospital Discharge]]="","",SUM(Table1[Discharge]))</f>
        <v/>
      </c>
      <c r="Z343" s="6" t="str">
        <f>IF(Table1[[#This Row],[Date of Hospital Discharge]]="","",SUM(Table1[Readmission]))</f>
        <v/>
      </c>
      <c r="AA343" s="6" t="str">
        <f>IF(Table1[[#This Row],[Date of Hospital Discharge]]="","",VLOOKUP(Table1[[#This Row],[Discharge Month]],$AI$9:$AJ$20,2,FALSE))</f>
        <v/>
      </c>
      <c r="AB343" s="6" t="str">
        <f>IF(Table1[[#This Row],[Date of Hospital Discharge]]="","",IF(Table1[[#This Row],[Readmission Bucket]]="Readmission within 7 days",1,0))</f>
        <v/>
      </c>
      <c r="AC343" s="6" t="str">
        <f>IF(Table1[[#This Row],[Date of Hospital Discharge]]="","",IF(Table1[[#This Row],[Readmission Bucket]]="Readmission within 14 days",1,0))</f>
        <v/>
      </c>
      <c r="AD343" s="6" t="str">
        <f>IF(Table1[[#This Row],[Date of Hospital Discharge]]="","",IF(Table1[[#This Row],[Readmission Bucket]]="Readmission within 30 days",1,0))</f>
        <v/>
      </c>
      <c r="AE343" s="6" t="str">
        <f>IF(Table1[[#This Row],[Date of Hospital Discharge]]="","",IF(Table1[[#This Row],[Readmission Bucket]]="Readmission within 60 days",1,0))</f>
        <v/>
      </c>
      <c r="AF343" s="6" t="str">
        <f>IF(Table1[[#This Row],[Date of Hospital Discharge]]="","",IF(Table1[[#This Row],[Readmission Bucket]]="Readmission within 90 days",1,0))</f>
        <v/>
      </c>
      <c r="AG343" s="6" t="str">
        <f>IF(Table1[[#This Row],[Date of Hospital Discharge]]="","",IF(Table1[[#This Row],[Readmission Bucket]]="Readmission Greater than 90 Days",1,0))</f>
        <v/>
      </c>
    </row>
    <row r="344" spans="1:33" x14ac:dyDescent="0.4">
      <c r="A344" s="8">
        <v>336</v>
      </c>
      <c r="F344" s="12"/>
      <c r="H344" s="10"/>
      <c r="I344" s="12"/>
      <c r="M344" s="11"/>
      <c r="N344" s="6" t="str">
        <f>IF(Table1[[#This Row],[Date of Hospital Discharge]]="","",1)</f>
        <v/>
      </c>
      <c r="O344" s="6" t="str">
        <f>IF(Table1[[#This Row],[Date of Hospital Discharge]]="","",IF(Table1[[#This Row],[Unplanned Readmission Date]]="",0,1))</f>
        <v/>
      </c>
      <c r="P344" s="6" t="str">
        <f>IF(Table1[[#This Row],[Readmission]]=1,Table1[[#This Row],[Unplanned Readmission Date]]-Table1[[#This Row],[Date of Hospital Discharge]],"")</f>
        <v/>
      </c>
      <c r="Q344" s="6" t="str">
        <f>IF(P344="","",VLOOKUP(P344,Validation!$F$4:$G$10,2,TRUE))</f>
        <v/>
      </c>
      <c r="R344" s="6" t="str">
        <f>IF(Table1[[#This Row],[Date of Hospital Discharge]]="","",TEXT(Table1[[#This Row],[Date of Hospital Discharge]],"mmmm"))</f>
        <v/>
      </c>
      <c r="S344" s="6" t="str">
        <f>IF(Table1[[#This Row],[Date of Hospital Discharge]]="","",IF(Table1[[#This Row],[Days Between Admissions]]&lt;=7,1,0))</f>
        <v/>
      </c>
      <c r="T344" s="6" t="str">
        <f>IF(Table1[[#This Row],[Date of Hospital Discharge]]="","",IF(Table1[[#This Row],[Days Between Admissions]]&lt;=14,1,0))</f>
        <v/>
      </c>
      <c r="U344" s="6" t="str">
        <f>IF(Table1[[#This Row],[Date of Hospital Discharge]]="","",IF(Table1[[#This Row],[Days Between Admissions]]&lt;=30,1,0))</f>
        <v/>
      </c>
      <c r="V344" s="6" t="str">
        <f>IF(Table1[[#This Row],[Date of Hospital Discharge]]="","",IF(Table1[[#This Row],[Days Between Admissions]]&lt;=60,1,0))</f>
        <v/>
      </c>
      <c r="W344" s="6" t="str">
        <f>IF(Table1[[#This Row],[Date of Hospital Discharge]]="","",IF(Table1[[#This Row],[Days Between Admissions]]&lt;=90,1,0))</f>
        <v/>
      </c>
      <c r="X344" s="6" t="str">
        <f>IF(Table1[[#This Row],[Date of Hospital Discharge]]="","",IF(Table1[[#This Row],[Days Between Admissions]]="",0,IF(Table1[[#This Row],[Days Between Admissions]]&gt;90,1,0)))</f>
        <v/>
      </c>
      <c r="Y344" s="6" t="str">
        <f>IF(Table1[[#This Row],[Date of Hospital Discharge]]="","",SUM(Table1[Discharge]))</f>
        <v/>
      </c>
      <c r="Z344" s="6" t="str">
        <f>IF(Table1[[#This Row],[Date of Hospital Discharge]]="","",SUM(Table1[Readmission]))</f>
        <v/>
      </c>
      <c r="AA344" s="6" t="str">
        <f>IF(Table1[[#This Row],[Date of Hospital Discharge]]="","",VLOOKUP(Table1[[#This Row],[Discharge Month]],$AI$9:$AJ$20,2,FALSE))</f>
        <v/>
      </c>
      <c r="AB344" s="6" t="str">
        <f>IF(Table1[[#This Row],[Date of Hospital Discharge]]="","",IF(Table1[[#This Row],[Readmission Bucket]]="Readmission within 7 days",1,0))</f>
        <v/>
      </c>
      <c r="AC344" s="6" t="str">
        <f>IF(Table1[[#This Row],[Date of Hospital Discharge]]="","",IF(Table1[[#This Row],[Readmission Bucket]]="Readmission within 14 days",1,0))</f>
        <v/>
      </c>
      <c r="AD344" s="6" t="str">
        <f>IF(Table1[[#This Row],[Date of Hospital Discharge]]="","",IF(Table1[[#This Row],[Readmission Bucket]]="Readmission within 30 days",1,0))</f>
        <v/>
      </c>
      <c r="AE344" s="6" t="str">
        <f>IF(Table1[[#This Row],[Date of Hospital Discharge]]="","",IF(Table1[[#This Row],[Readmission Bucket]]="Readmission within 60 days",1,0))</f>
        <v/>
      </c>
      <c r="AF344" s="6" t="str">
        <f>IF(Table1[[#This Row],[Date of Hospital Discharge]]="","",IF(Table1[[#This Row],[Readmission Bucket]]="Readmission within 90 days",1,0))</f>
        <v/>
      </c>
      <c r="AG344" s="6" t="str">
        <f>IF(Table1[[#This Row],[Date of Hospital Discharge]]="","",IF(Table1[[#This Row],[Readmission Bucket]]="Readmission Greater than 90 Days",1,0))</f>
        <v/>
      </c>
    </row>
    <row r="345" spans="1:33" x14ac:dyDescent="0.4">
      <c r="A345" s="8">
        <v>337</v>
      </c>
      <c r="F345" s="12"/>
      <c r="H345" s="10"/>
      <c r="I345" s="12"/>
      <c r="M345" s="11"/>
      <c r="N345" s="6" t="str">
        <f>IF(Table1[[#This Row],[Date of Hospital Discharge]]="","",1)</f>
        <v/>
      </c>
      <c r="O345" s="6" t="str">
        <f>IF(Table1[[#This Row],[Date of Hospital Discharge]]="","",IF(Table1[[#This Row],[Unplanned Readmission Date]]="",0,1))</f>
        <v/>
      </c>
      <c r="P345" s="6" t="str">
        <f>IF(Table1[[#This Row],[Readmission]]=1,Table1[[#This Row],[Unplanned Readmission Date]]-Table1[[#This Row],[Date of Hospital Discharge]],"")</f>
        <v/>
      </c>
      <c r="Q345" s="6" t="str">
        <f>IF(P345="","",VLOOKUP(P345,Validation!$F$4:$G$10,2,TRUE))</f>
        <v/>
      </c>
      <c r="R345" s="6" t="str">
        <f>IF(Table1[[#This Row],[Date of Hospital Discharge]]="","",TEXT(Table1[[#This Row],[Date of Hospital Discharge]],"mmmm"))</f>
        <v/>
      </c>
      <c r="S345" s="6" t="str">
        <f>IF(Table1[[#This Row],[Date of Hospital Discharge]]="","",IF(Table1[[#This Row],[Days Between Admissions]]&lt;=7,1,0))</f>
        <v/>
      </c>
      <c r="T345" s="6" t="str">
        <f>IF(Table1[[#This Row],[Date of Hospital Discharge]]="","",IF(Table1[[#This Row],[Days Between Admissions]]&lt;=14,1,0))</f>
        <v/>
      </c>
      <c r="U345" s="6" t="str">
        <f>IF(Table1[[#This Row],[Date of Hospital Discharge]]="","",IF(Table1[[#This Row],[Days Between Admissions]]&lt;=30,1,0))</f>
        <v/>
      </c>
      <c r="V345" s="6" t="str">
        <f>IF(Table1[[#This Row],[Date of Hospital Discharge]]="","",IF(Table1[[#This Row],[Days Between Admissions]]&lt;=60,1,0))</f>
        <v/>
      </c>
      <c r="W345" s="6" t="str">
        <f>IF(Table1[[#This Row],[Date of Hospital Discharge]]="","",IF(Table1[[#This Row],[Days Between Admissions]]&lt;=90,1,0))</f>
        <v/>
      </c>
      <c r="X345" s="6" t="str">
        <f>IF(Table1[[#This Row],[Date of Hospital Discharge]]="","",IF(Table1[[#This Row],[Days Between Admissions]]="",0,IF(Table1[[#This Row],[Days Between Admissions]]&gt;90,1,0)))</f>
        <v/>
      </c>
      <c r="Y345" s="6" t="str">
        <f>IF(Table1[[#This Row],[Date of Hospital Discharge]]="","",SUM(Table1[Discharge]))</f>
        <v/>
      </c>
      <c r="Z345" s="6" t="str">
        <f>IF(Table1[[#This Row],[Date of Hospital Discharge]]="","",SUM(Table1[Readmission]))</f>
        <v/>
      </c>
      <c r="AA345" s="6" t="str">
        <f>IF(Table1[[#This Row],[Date of Hospital Discharge]]="","",VLOOKUP(Table1[[#This Row],[Discharge Month]],$AI$9:$AJ$20,2,FALSE))</f>
        <v/>
      </c>
      <c r="AB345" s="6" t="str">
        <f>IF(Table1[[#This Row],[Date of Hospital Discharge]]="","",IF(Table1[[#This Row],[Readmission Bucket]]="Readmission within 7 days",1,0))</f>
        <v/>
      </c>
      <c r="AC345" s="6" t="str">
        <f>IF(Table1[[#This Row],[Date of Hospital Discharge]]="","",IF(Table1[[#This Row],[Readmission Bucket]]="Readmission within 14 days",1,0))</f>
        <v/>
      </c>
      <c r="AD345" s="6" t="str">
        <f>IF(Table1[[#This Row],[Date of Hospital Discharge]]="","",IF(Table1[[#This Row],[Readmission Bucket]]="Readmission within 30 days",1,0))</f>
        <v/>
      </c>
      <c r="AE345" s="6" t="str">
        <f>IF(Table1[[#This Row],[Date of Hospital Discharge]]="","",IF(Table1[[#This Row],[Readmission Bucket]]="Readmission within 60 days",1,0))</f>
        <v/>
      </c>
      <c r="AF345" s="6" t="str">
        <f>IF(Table1[[#This Row],[Date of Hospital Discharge]]="","",IF(Table1[[#This Row],[Readmission Bucket]]="Readmission within 90 days",1,0))</f>
        <v/>
      </c>
      <c r="AG345" s="6" t="str">
        <f>IF(Table1[[#This Row],[Date of Hospital Discharge]]="","",IF(Table1[[#This Row],[Readmission Bucket]]="Readmission Greater than 90 Days",1,0))</f>
        <v/>
      </c>
    </row>
    <row r="346" spans="1:33" x14ac:dyDescent="0.4">
      <c r="A346" s="8">
        <v>338</v>
      </c>
      <c r="F346" s="12"/>
      <c r="H346" s="10"/>
      <c r="I346" s="12"/>
      <c r="M346" s="11"/>
      <c r="N346" s="6" t="str">
        <f>IF(Table1[[#This Row],[Date of Hospital Discharge]]="","",1)</f>
        <v/>
      </c>
      <c r="O346" s="6" t="str">
        <f>IF(Table1[[#This Row],[Date of Hospital Discharge]]="","",IF(Table1[[#This Row],[Unplanned Readmission Date]]="",0,1))</f>
        <v/>
      </c>
      <c r="P346" s="6" t="str">
        <f>IF(Table1[[#This Row],[Readmission]]=1,Table1[[#This Row],[Unplanned Readmission Date]]-Table1[[#This Row],[Date of Hospital Discharge]],"")</f>
        <v/>
      </c>
      <c r="Q346" s="6" t="str">
        <f>IF(P346="","",VLOOKUP(P346,Validation!$F$4:$G$10,2,TRUE))</f>
        <v/>
      </c>
      <c r="R346" s="6" t="str">
        <f>IF(Table1[[#This Row],[Date of Hospital Discharge]]="","",TEXT(Table1[[#This Row],[Date of Hospital Discharge]],"mmmm"))</f>
        <v/>
      </c>
      <c r="S346" s="6" t="str">
        <f>IF(Table1[[#This Row],[Date of Hospital Discharge]]="","",IF(Table1[[#This Row],[Days Between Admissions]]&lt;=7,1,0))</f>
        <v/>
      </c>
      <c r="T346" s="6" t="str">
        <f>IF(Table1[[#This Row],[Date of Hospital Discharge]]="","",IF(Table1[[#This Row],[Days Between Admissions]]&lt;=14,1,0))</f>
        <v/>
      </c>
      <c r="U346" s="6" t="str">
        <f>IF(Table1[[#This Row],[Date of Hospital Discharge]]="","",IF(Table1[[#This Row],[Days Between Admissions]]&lt;=30,1,0))</f>
        <v/>
      </c>
      <c r="V346" s="6" t="str">
        <f>IF(Table1[[#This Row],[Date of Hospital Discharge]]="","",IF(Table1[[#This Row],[Days Between Admissions]]&lt;=60,1,0))</f>
        <v/>
      </c>
      <c r="W346" s="6" t="str">
        <f>IF(Table1[[#This Row],[Date of Hospital Discharge]]="","",IF(Table1[[#This Row],[Days Between Admissions]]&lt;=90,1,0))</f>
        <v/>
      </c>
      <c r="X346" s="6" t="str">
        <f>IF(Table1[[#This Row],[Date of Hospital Discharge]]="","",IF(Table1[[#This Row],[Days Between Admissions]]="",0,IF(Table1[[#This Row],[Days Between Admissions]]&gt;90,1,0)))</f>
        <v/>
      </c>
      <c r="Y346" s="6" t="str">
        <f>IF(Table1[[#This Row],[Date of Hospital Discharge]]="","",SUM(Table1[Discharge]))</f>
        <v/>
      </c>
      <c r="Z346" s="6" t="str">
        <f>IF(Table1[[#This Row],[Date of Hospital Discharge]]="","",SUM(Table1[Readmission]))</f>
        <v/>
      </c>
      <c r="AA346" s="6" t="str">
        <f>IF(Table1[[#This Row],[Date of Hospital Discharge]]="","",VLOOKUP(Table1[[#This Row],[Discharge Month]],$AI$9:$AJ$20,2,FALSE))</f>
        <v/>
      </c>
      <c r="AB346" s="6" t="str">
        <f>IF(Table1[[#This Row],[Date of Hospital Discharge]]="","",IF(Table1[[#This Row],[Readmission Bucket]]="Readmission within 7 days",1,0))</f>
        <v/>
      </c>
      <c r="AC346" s="6" t="str">
        <f>IF(Table1[[#This Row],[Date of Hospital Discharge]]="","",IF(Table1[[#This Row],[Readmission Bucket]]="Readmission within 14 days",1,0))</f>
        <v/>
      </c>
      <c r="AD346" s="6" t="str">
        <f>IF(Table1[[#This Row],[Date of Hospital Discharge]]="","",IF(Table1[[#This Row],[Readmission Bucket]]="Readmission within 30 days",1,0))</f>
        <v/>
      </c>
      <c r="AE346" s="6" t="str">
        <f>IF(Table1[[#This Row],[Date of Hospital Discharge]]="","",IF(Table1[[#This Row],[Readmission Bucket]]="Readmission within 60 days",1,0))</f>
        <v/>
      </c>
      <c r="AF346" s="6" t="str">
        <f>IF(Table1[[#This Row],[Date of Hospital Discharge]]="","",IF(Table1[[#This Row],[Readmission Bucket]]="Readmission within 90 days",1,0))</f>
        <v/>
      </c>
      <c r="AG346" s="6" t="str">
        <f>IF(Table1[[#This Row],[Date of Hospital Discharge]]="","",IF(Table1[[#This Row],[Readmission Bucket]]="Readmission Greater than 90 Days",1,0))</f>
        <v/>
      </c>
    </row>
    <row r="347" spans="1:33" x14ac:dyDescent="0.4">
      <c r="A347" s="8">
        <v>339</v>
      </c>
      <c r="F347" s="12"/>
      <c r="H347" s="10"/>
      <c r="I347" s="12"/>
      <c r="M347" s="11"/>
      <c r="N347" s="6" t="str">
        <f>IF(Table1[[#This Row],[Date of Hospital Discharge]]="","",1)</f>
        <v/>
      </c>
      <c r="O347" s="6" t="str">
        <f>IF(Table1[[#This Row],[Date of Hospital Discharge]]="","",IF(Table1[[#This Row],[Unplanned Readmission Date]]="",0,1))</f>
        <v/>
      </c>
      <c r="P347" s="6" t="str">
        <f>IF(Table1[[#This Row],[Readmission]]=1,Table1[[#This Row],[Unplanned Readmission Date]]-Table1[[#This Row],[Date of Hospital Discharge]],"")</f>
        <v/>
      </c>
      <c r="Q347" s="6" t="str">
        <f>IF(P347="","",VLOOKUP(P347,Validation!$F$4:$G$10,2,TRUE))</f>
        <v/>
      </c>
      <c r="R347" s="6" t="str">
        <f>IF(Table1[[#This Row],[Date of Hospital Discharge]]="","",TEXT(Table1[[#This Row],[Date of Hospital Discharge]],"mmmm"))</f>
        <v/>
      </c>
      <c r="S347" s="6" t="str">
        <f>IF(Table1[[#This Row],[Date of Hospital Discharge]]="","",IF(Table1[[#This Row],[Days Between Admissions]]&lt;=7,1,0))</f>
        <v/>
      </c>
      <c r="T347" s="6" t="str">
        <f>IF(Table1[[#This Row],[Date of Hospital Discharge]]="","",IF(Table1[[#This Row],[Days Between Admissions]]&lt;=14,1,0))</f>
        <v/>
      </c>
      <c r="U347" s="6" t="str">
        <f>IF(Table1[[#This Row],[Date of Hospital Discharge]]="","",IF(Table1[[#This Row],[Days Between Admissions]]&lt;=30,1,0))</f>
        <v/>
      </c>
      <c r="V347" s="6" t="str">
        <f>IF(Table1[[#This Row],[Date of Hospital Discharge]]="","",IF(Table1[[#This Row],[Days Between Admissions]]&lt;=60,1,0))</f>
        <v/>
      </c>
      <c r="W347" s="6" t="str">
        <f>IF(Table1[[#This Row],[Date of Hospital Discharge]]="","",IF(Table1[[#This Row],[Days Between Admissions]]&lt;=90,1,0))</f>
        <v/>
      </c>
      <c r="X347" s="6" t="str">
        <f>IF(Table1[[#This Row],[Date of Hospital Discharge]]="","",IF(Table1[[#This Row],[Days Between Admissions]]="",0,IF(Table1[[#This Row],[Days Between Admissions]]&gt;90,1,0)))</f>
        <v/>
      </c>
      <c r="Y347" s="6" t="str">
        <f>IF(Table1[[#This Row],[Date of Hospital Discharge]]="","",SUM(Table1[Discharge]))</f>
        <v/>
      </c>
      <c r="Z347" s="6" t="str">
        <f>IF(Table1[[#This Row],[Date of Hospital Discharge]]="","",SUM(Table1[Readmission]))</f>
        <v/>
      </c>
      <c r="AA347" s="6" t="str">
        <f>IF(Table1[[#This Row],[Date of Hospital Discharge]]="","",VLOOKUP(Table1[[#This Row],[Discharge Month]],$AI$9:$AJ$20,2,FALSE))</f>
        <v/>
      </c>
      <c r="AB347" s="6" t="str">
        <f>IF(Table1[[#This Row],[Date of Hospital Discharge]]="","",IF(Table1[[#This Row],[Readmission Bucket]]="Readmission within 7 days",1,0))</f>
        <v/>
      </c>
      <c r="AC347" s="6" t="str">
        <f>IF(Table1[[#This Row],[Date of Hospital Discharge]]="","",IF(Table1[[#This Row],[Readmission Bucket]]="Readmission within 14 days",1,0))</f>
        <v/>
      </c>
      <c r="AD347" s="6" t="str">
        <f>IF(Table1[[#This Row],[Date of Hospital Discharge]]="","",IF(Table1[[#This Row],[Readmission Bucket]]="Readmission within 30 days",1,0))</f>
        <v/>
      </c>
      <c r="AE347" s="6" t="str">
        <f>IF(Table1[[#This Row],[Date of Hospital Discharge]]="","",IF(Table1[[#This Row],[Readmission Bucket]]="Readmission within 60 days",1,0))</f>
        <v/>
      </c>
      <c r="AF347" s="6" t="str">
        <f>IF(Table1[[#This Row],[Date of Hospital Discharge]]="","",IF(Table1[[#This Row],[Readmission Bucket]]="Readmission within 90 days",1,0))</f>
        <v/>
      </c>
      <c r="AG347" s="6" t="str">
        <f>IF(Table1[[#This Row],[Date of Hospital Discharge]]="","",IF(Table1[[#This Row],[Readmission Bucket]]="Readmission Greater than 90 Days",1,0))</f>
        <v/>
      </c>
    </row>
    <row r="348" spans="1:33" x14ac:dyDescent="0.4">
      <c r="A348" s="8">
        <v>340</v>
      </c>
      <c r="F348" s="12"/>
      <c r="H348" s="10"/>
      <c r="I348" s="12"/>
      <c r="M348" s="11"/>
      <c r="N348" s="6" t="str">
        <f>IF(Table1[[#This Row],[Date of Hospital Discharge]]="","",1)</f>
        <v/>
      </c>
      <c r="O348" s="6" t="str">
        <f>IF(Table1[[#This Row],[Date of Hospital Discharge]]="","",IF(Table1[[#This Row],[Unplanned Readmission Date]]="",0,1))</f>
        <v/>
      </c>
      <c r="P348" s="6" t="str">
        <f>IF(Table1[[#This Row],[Readmission]]=1,Table1[[#This Row],[Unplanned Readmission Date]]-Table1[[#This Row],[Date of Hospital Discharge]],"")</f>
        <v/>
      </c>
      <c r="Q348" s="6" t="str">
        <f>IF(P348="","",VLOOKUP(P348,Validation!$F$4:$G$10,2,TRUE))</f>
        <v/>
      </c>
      <c r="R348" s="6" t="str">
        <f>IF(Table1[[#This Row],[Date of Hospital Discharge]]="","",TEXT(Table1[[#This Row],[Date of Hospital Discharge]],"mmmm"))</f>
        <v/>
      </c>
      <c r="S348" s="6" t="str">
        <f>IF(Table1[[#This Row],[Date of Hospital Discharge]]="","",IF(Table1[[#This Row],[Days Between Admissions]]&lt;=7,1,0))</f>
        <v/>
      </c>
      <c r="T348" s="6" t="str">
        <f>IF(Table1[[#This Row],[Date of Hospital Discharge]]="","",IF(Table1[[#This Row],[Days Between Admissions]]&lt;=14,1,0))</f>
        <v/>
      </c>
      <c r="U348" s="6" t="str">
        <f>IF(Table1[[#This Row],[Date of Hospital Discharge]]="","",IF(Table1[[#This Row],[Days Between Admissions]]&lt;=30,1,0))</f>
        <v/>
      </c>
      <c r="V348" s="6" t="str">
        <f>IF(Table1[[#This Row],[Date of Hospital Discharge]]="","",IF(Table1[[#This Row],[Days Between Admissions]]&lt;=60,1,0))</f>
        <v/>
      </c>
      <c r="W348" s="6" t="str">
        <f>IF(Table1[[#This Row],[Date of Hospital Discharge]]="","",IF(Table1[[#This Row],[Days Between Admissions]]&lt;=90,1,0))</f>
        <v/>
      </c>
      <c r="X348" s="6" t="str">
        <f>IF(Table1[[#This Row],[Date of Hospital Discharge]]="","",IF(Table1[[#This Row],[Days Between Admissions]]="",0,IF(Table1[[#This Row],[Days Between Admissions]]&gt;90,1,0)))</f>
        <v/>
      </c>
      <c r="Y348" s="6" t="str">
        <f>IF(Table1[[#This Row],[Date of Hospital Discharge]]="","",SUM(Table1[Discharge]))</f>
        <v/>
      </c>
      <c r="Z348" s="6" t="str">
        <f>IF(Table1[[#This Row],[Date of Hospital Discharge]]="","",SUM(Table1[Readmission]))</f>
        <v/>
      </c>
      <c r="AA348" s="6" t="str">
        <f>IF(Table1[[#This Row],[Date of Hospital Discharge]]="","",VLOOKUP(Table1[[#This Row],[Discharge Month]],$AI$9:$AJ$20,2,FALSE))</f>
        <v/>
      </c>
      <c r="AB348" s="6" t="str">
        <f>IF(Table1[[#This Row],[Date of Hospital Discharge]]="","",IF(Table1[[#This Row],[Readmission Bucket]]="Readmission within 7 days",1,0))</f>
        <v/>
      </c>
      <c r="AC348" s="6" t="str">
        <f>IF(Table1[[#This Row],[Date of Hospital Discharge]]="","",IF(Table1[[#This Row],[Readmission Bucket]]="Readmission within 14 days",1,0))</f>
        <v/>
      </c>
      <c r="AD348" s="6" t="str">
        <f>IF(Table1[[#This Row],[Date of Hospital Discharge]]="","",IF(Table1[[#This Row],[Readmission Bucket]]="Readmission within 30 days",1,0))</f>
        <v/>
      </c>
      <c r="AE348" s="6" t="str">
        <f>IF(Table1[[#This Row],[Date of Hospital Discharge]]="","",IF(Table1[[#This Row],[Readmission Bucket]]="Readmission within 60 days",1,0))</f>
        <v/>
      </c>
      <c r="AF348" s="6" t="str">
        <f>IF(Table1[[#This Row],[Date of Hospital Discharge]]="","",IF(Table1[[#This Row],[Readmission Bucket]]="Readmission within 90 days",1,0))</f>
        <v/>
      </c>
      <c r="AG348" s="6" t="str">
        <f>IF(Table1[[#This Row],[Date of Hospital Discharge]]="","",IF(Table1[[#This Row],[Readmission Bucket]]="Readmission Greater than 90 Days",1,0))</f>
        <v/>
      </c>
    </row>
    <row r="349" spans="1:33" x14ac:dyDescent="0.4">
      <c r="A349" s="8">
        <v>341</v>
      </c>
      <c r="F349" s="12"/>
      <c r="H349" s="10"/>
      <c r="I349" s="12"/>
      <c r="M349" s="11"/>
      <c r="N349" s="6" t="str">
        <f>IF(Table1[[#This Row],[Date of Hospital Discharge]]="","",1)</f>
        <v/>
      </c>
      <c r="O349" s="6" t="str">
        <f>IF(Table1[[#This Row],[Date of Hospital Discharge]]="","",IF(Table1[[#This Row],[Unplanned Readmission Date]]="",0,1))</f>
        <v/>
      </c>
      <c r="P349" s="6" t="str">
        <f>IF(Table1[[#This Row],[Readmission]]=1,Table1[[#This Row],[Unplanned Readmission Date]]-Table1[[#This Row],[Date of Hospital Discharge]],"")</f>
        <v/>
      </c>
      <c r="Q349" s="6" t="str">
        <f>IF(P349="","",VLOOKUP(P349,Validation!$F$4:$G$10,2,TRUE))</f>
        <v/>
      </c>
      <c r="R349" s="6" t="str">
        <f>IF(Table1[[#This Row],[Date of Hospital Discharge]]="","",TEXT(Table1[[#This Row],[Date of Hospital Discharge]],"mmmm"))</f>
        <v/>
      </c>
      <c r="S349" s="6" t="str">
        <f>IF(Table1[[#This Row],[Date of Hospital Discharge]]="","",IF(Table1[[#This Row],[Days Between Admissions]]&lt;=7,1,0))</f>
        <v/>
      </c>
      <c r="T349" s="6" t="str">
        <f>IF(Table1[[#This Row],[Date of Hospital Discharge]]="","",IF(Table1[[#This Row],[Days Between Admissions]]&lt;=14,1,0))</f>
        <v/>
      </c>
      <c r="U349" s="6" t="str">
        <f>IF(Table1[[#This Row],[Date of Hospital Discharge]]="","",IF(Table1[[#This Row],[Days Between Admissions]]&lt;=30,1,0))</f>
        <v/>
      </c>
      <c r="V349" s="6" t="str">
        <f>IF(Table1[[#This Row],[Date of Hospital Discharge]]="","",IF(Table1[[#This Row],[Days Between Admissions]]&lt;=60,1,0))</f>
        <v/>
      </c>
      <c r="W349" s="6" t="str">
        <f>IF(Table1[[#This Row],[Date of Hospital Discharge]]="","",IF(Table1[[#This Row],[Days Between Admissions]]&lt;=90,1,0))</f>
        <v/>
      </c>
      <c r="X349" s="6" t="str">
        <f>IF(Table1[[#This Row],[Date of Hospital Discharge]]="","",IF(Table1[[#This Row],[Days Between Admissions]]="",0,IF(Table1[[#This Row],[Days Between Admissions]]&gt;90,1,0)))</f>
        <v/>
      </c>
      <c r="Y349" s="6" t="str">
        <f>IF(Table1[[#This Row],[Date of Hospital Discharge]]="","",SUM(Table1[Discharge]))</f>
        <v/>
      </c>
      <c r="Z349" s="6" t="str">
        <f>IF(Table1[[#This Row],[Date of Hospital Discharge]]="","",SUM(Table1[Readmission]))</f>
        <v/>
      </c>
      <c r="AA349" s="6" t="str">
        <f>IF(Table1[[#This Row],[Date of Hospital Discharge]]="","",VLOOKUP(Table1[[#This Row],[Discharge Month]],$AI$9:$AJ$20,2,FALSE))</f>
        <v/>
      </c>
      <c r="AB349" s="6" t="str">
        <f>IF(Table1[[#This Row],[Date of Hospital Discharge]]="","",IF(Table1[[#This Row],[Readmission Bucket]]="Readmission within 7 days",1,0))</f>
        <v/>
      </c>
      <c r="AC349" s="6" t="str">
        <f>IF(Table1[[#This Row],[Date of Hospital Discharge]]="","",IF(Table1[[#This Row],[Readmission Bucket]]="Readmission within 14 days",1,0))</f>
        <v/>
      </c>
      <c r="AD349" s="6" t="str">
        <f>IF(Table1[[#This Row],[Date of Hospital Discharge]]="","",IF(Table1[[#This Row],[Readmission Bucket]]="Readmission within 30 days",1,0))</f>
        <v/>
      </c>
      <c r="AE349" s="6" t="str">
        <f>IF(Table1[[#This Row],[Date of Hospital Discharge]]="","",IF(Table1[[#This Row],[Readmission Bucket]]="Readmission within 60 days",1,0))</f>
        <v/>
      </c>
      <c r="AF349" s="6" t="str">
        <f>IF(Table1[[#This Row],[Date of Hospital Discharge]]="","",IF(Table1[[#This Row],[Readmission Bucket]]="Readmission within 90 days",1,0))</f>
        <v/>
      </c>
      <c r="AG349" s="6" t="str">
        <f>IF(Table1[[#This Row],[Date of Hospital Discharge]]="","",IF(Table1[[#This Row],[Readmission Bucket]]="Readmission Greater than 90 Days",1,0))</f>
        <v/>
      </c>
    </row>
    <row r="350" spans="1:33" x14ac:dyDescent="0.4">
      <c r="A350" s="8">
        <v>342</v>
      </c>
      <c r="F350" s="12"/>
      <c r="H350" s="10"/>
      <c r="I350" s="12"/>
      <c r="M350" s="11"/>
      <c r="N350" s="6" t="str">
        <f>IF(Table1[[#This Row],[Date of Hospital Discharge]]="","",1)</f>
        <v/>
      </c>
      <c r="O350" s="6" t="str">
        <f>IF(Table1[[#This Row],[Date of Hospital Discharge]]="","",IF(Table1[[#This Row],[Unplanned Readmission Date]]="",0,1))</f>
        <v/>
      </c>
      <c r="P350" s="6" t="str">
        <f>IF(Table1[[#This Row],[Readmission]]=1,Table1[[#This Row],[Unplanned Readmission Date]]-Table1[[#This Row],[Date of Hospital Discharge]],"")</f>
        <v/>
      </c>
      <c r="Q350" s="6" t="str">
        <f>IF(P350="","",VLOOKUP(P350,Validation!$F$4:$G$10,2,TRUE))</f>
        <v/>
      </c>
      <c r="R350" s="6" t="str">
        <f>IF(Table1[[#This Row],[Date of Hospital Discharge]]="","",TEXT(Table1[[#This Row],[Date of Hospital Discharge]],"mmmm"))</f>
        <v/>
      </c>
      <c r="S350" s="6" t="str">
        <f>IF(Table1[[#This Row],[Date of Hospital Discharge]]="","",IF(Table1[[#This Row],[Days Between Admissions]]&lt;=7,1,0))</f>
        <v/>
      </c>
      <c r="T350" s="6" t="str">
        <f>IF(Table1[[#This Row],[Date of Hospital Discharge]]="","",IF(Table1[[#This Row],[Days Between Admissions]]&lt;=14,1,0))</f>
        <v/>
      </c>
      <c r="U350" s="6" t="str">
        <f>IF(Table1[[#This Row],[Date of Hospital Discharge]]="","",IF(Table1[[#This Row],[Days Between Admissions]]&lt;=30,1,0))</f>
        <v/>
      </c>
      <c r="V350" s="6" t="str">
        <f>IF(Table1[[#This Row],[Date of Hospital Discharge]]="","",IF(Table1[[#This Row],[Days Between Admissions]]&lt;=60,1,0))</f>
        <v/>
      </c>
      <c r="W350" s="6" t="str">
        <f>IF(Table1[[#This Row],[Date of Hospital Discharge]]="","",IF(Table1[[#This Row],[Days Between Admissions]]&lt;=90,1,0))</f>
        <v/>
      </c>
      <c r="X350" s="6" t="str">
        <f>IF(Table1[[#This Row],[Date of Hospital Discharge]]="","",IF(Table1[[#This Row],[Days Between Admissions]]="",0,IF(Table1[[#This Row],[Days Between Admissions]]&gt;90,1,0)))</f>
        <v/>
      </c>
      <c r="Y350" s="6" t="str">
        <f>IF(Table1[[#This Row],[Date of Hospital Discharge]]="","",SUM(Table1[Discharge]))</f>
        <v/>
      </c>
      <c r="Z350" s="6" t="str">
        <f>IF(Table1[[#This Row],[Date of Hospital Discharge]]="","",SUM(Table1[Readmission]))</f>
        <v/>
      </c>
      <c r="AA350" s="6" t="str">
        <f>IF(Table1[[#This Row],[Date of Hospital Discharge]]="","",VLOOKUP(Table1[[#This Row],[Discharge Month]],$AI$9:$AJ$20,2,FALSE))</f>
        <v/>
      </c>
      <c r="AB350" s="6" t="str">
        <f>IF(Table1[[#This Row],[Date of Hospital Discharge]]="","",IF(Table1[[#This Row],[Readmission Bucket]]="Readmission within 7 days",1,0))</f>
        <v/>
      </c>
      <c r="AC350" s="6" t="str">
        <f>IF(Table1[[#This Row],[Date of Hospital Discharge]]="","",IF(Table1[[#This Row],[Readmission Bucket]]="Readmission within 14 days",1,0))</f>
        <v/>
      </c>
      <c r="AD350" s="6" t="str">
        <f>IF(Table1[[#This Row],[Date of Hospital Discharge]]="","",IF(Table1[[#This Row],[Readmission Bucket]]="Readmission within 30 days",1,0))</f>
        <v/>
      </c>
      <c r="AE350" s="6" t="str">
        <f>IF(Table1[[#This Row],[Date of Hospital Discharge]]="","",IF(Table1[[#This Row],[Readmission Bucket]]="Readmission within 60 days",1,0))</f>
        <v/>
      </c>
      <c r="AF350" s="6" t="str">
        <f>IF(Table1[[#This Row],[Date of Hospital Discharge]]="","",IF(Table1[[#This Row],[Readmission Bucket]]="Readmission within 90 days",1,0))</f>
        <v/>
      </c>
      <c r="AG350" s="6" t="str">
        <f>IF(Table1[[#This Row],[Date of Hospital Discharge]]="","",IF(Table1[[#This Row],[Readmission Bucket]]="Readmission Greater than 90 Days",1,0))</f>
        <v/>
      </c>
    </row>
    <row r="351" spans="1:33" x14ac:dyDescent="0.4">
      <c r="A351" s="8">
        <v>343</v>
      </c>
      <c r="F351" s="12"/>
      <c r="H351" s="10"/>
      <c r="I351" s="12"/>
      <c r="M351" s="11"/>
      <c r="N351" s="6" t="str">
        <f>IF(Table1[[#This Row],[Date of Hospital Discharge]]="","",1)</f>
        <v/>
      </c>
      <c r="O351" s="6" t="str">
        <f>IF(Table1[[#This Row],[Date of Hospital Discharge]]="","",IF(Table1[[#This Row],[Unplanned Readmission Date]]="",0,1))</f>
        <v/>
      </c>
      <c r="P351" s="6" t="str">
        <f>IF(Table1[[#This Row],[Readmission]]=1,Table1[[#This Row],[Unplanned Readmission Date]]-Table1[[#This Row],[Date of Hospital Discharge]],"")</f>
        <v/>
      </c>
      <c r="Q351" s="6" t="str">
        <f>IF(P351="","",VLOOKUP(P351,Validation!$F$4:$G$10,2,TRUE))</f>
        <v/>
      </c>
      <c r="R351" s="6" t="str">
        <f>IF(Table1[[#This Row],[Date of Hospital Discharge]]="","",TEXT(Table1[[#This Row],[Date of Hospital Discharge]],"mmmm"))</f>
        <v/>
      </c>
      <c r="S351" s="6" t="str">
        <f>IF(Table1[[#This Row],[Date of Hospital Discharge]]="","",IF(Table1[[#This Row],[Days Between Admissions]]&lt;=7,1,0))</f>
        <v/>
      </c>
      <c r="T351" s="6" t="str">
        <f>IF(Table1[[#This Row],[Date of Hospital Discharge]]="","",IF(Table1[[#This Row],[Days Between Admissions]]&lt;=14,1,0))</f>
        <v/>
      </c>
      <c r="U351" s="6" t="str">
        <f>IF(Table1[[#This Row],[Date of Hospital Discharge]]="","",IF(Table1[[#This Row],[Days Between Admissions]]&lt;=30,1,0))</f>
        <v/>
      </c>
      <c r="V351" s="6" t="str">
        <f>IF(Table1[[#This Row],[Date of Hospital Discharge]]="","",IF(Table1[[#This Row],[Days Between Admissions]]&lt;=60,1,0))</f>
        <v/>
      </c>
      <c r="W351" s="6" t="str">
        <f>IF(Table1[[#This Row],[Date of Hospital Discharge]]="","",IF(Table1[[#This Row],[Days Between Admissions]]&lt;=90,1,0))</f>
        <v/>
      </c>
      <c r="X351" s="6" t="str">
        <f>IF(Table1[[#This Row],[Date of Hospital Discharge]]="","",IF(Table1[[#This Row],[Days Between Admissions]]="",0,IF(Table1[[#This Row],[Days Between Admissions]]&gt;90,1,0)))</f>
        <v/>
      </c>
      <c r="Y351" s="6" t="str">
        <f>IF(Table1[[#This Row],[Date of Hospital Discharge]]="","",SUM(Table1[Discharge]))</f>
        <v/>
      </c>
      <c r="Z351" s="6" t="str">
        <f>IF(Table1[[#This Row],[Date of Hospital Discharge]]="","",SUM(Table1[Readmission]))</f>
        <v/>
      </c>
      <c r="AA351" s="6" t="str">
        <f>IF(Table1[[#This Row],[Date of Hospital Discharge]]="","",VLOOKUP(Table1[[#This Row],[Discharge Month]],$AI$9:$AJ$20,2,FALSE))</f>
        <v/>
      </c>
      <c r="AB351" s="6" t="str">
        <f>IF(Table1[[#This Row],[Date of Hospital Discharge]]="","",IF(Table1[[#This Row],[Readmission Bucket]]="Readmission within 7 days",1,0))</f>
        <v/>
      </c>
      <c r="AC351" s="6" t="str">
        <f>IF(Table1[[#This Row],[Date of Hospital Discharge]]="","",IF(Table1[[#This Row],[Readmission Bucket]]="Readmission within 14 days",1,0))</f>
        <v/>
      </c>
      <c r="AD351" s="6" t="str">
        <f>IF(Table1[[#This Row],[Date of Hospital Discharge]]="","",IF(Table1[[#This Row],[Readmission Bucket]]="Readmission within 30 days",1,0))</f>
        <v/>
      </c>
      <c r="AE351" s="6" t="str">
        <f>IF(Table1[[#This Row],[Date of Hospital Discharge]]="","",IF(Table1[[#This Row],[Readmission Bucket]]="Readmission within 60 days",1,0))</f>
        <v/>
      </c>
      <c r="AF351" s="6" t="str">
        <f>IF(Table1[[#This Row],[Date of Hospital Discharge]]="","",IF(Table1[[#This Row],[Readmission Bucket]]="Readmission within 90 days",1,0))</f>
        <v/>
      </c>
      <c r="AG351" s="6" t="str">
        <f>IF(Table1[[#This Row],[Date of Hospital Discharge]]="","",IF(Table1[[#This Row],[Readmission Bucket]]="Readmission Greater than 90 Days",1,0))</f>
        <v/>
      </c>
    </row>
    <row r="352" spans="1:33" x14ac:dyDescent="0.4">
      <c r="A352" s="8">
        <v>344</v>
      </c>
      <c r="F352" s="12"/>
      <c r="H352" s="10"/>
      <c r="I352" s="12"/>
      <c r="M352" s="11"/>
      <c r="N352" s="6" t="str">
        <f>IF(Table1[[#This Row],[Date of Hospital Discharge]]="","",1)</f>
        <v/>
      </c>
      <c r="O352" s="6" t="str">
        <f>IF(Table1[[#This Row],[Date of Hospital Discharge]]="","",IF(Table1[[#This Row],[Unplanned Readmission Date]]="",0,1))</f>
        <v/>
      </c>
      <c r="P352" s="6" t="str">
        <f>IF(Table1[[#This Row],[Readmission]]=1,Table1[[#This Row],[Unplanned Readmission Date]]-Table1[[#This Row],[Date of Hospital Discharge]],"")</f>
        <v/>
      </c>
      <c r="Q352" s="6" t="str">
        <f>IF(P352="","",VLOOKUP(P352,Validation!$F$4:$G$10,2,TRUE))</f>
        <v/>
      </c>
      <c r="R352" s="6" t="str">
        <f>IF(Table1[[#This Row],[Date of Hospital Discharge]]="","",TEXT(Table1[[#This Row],[Date of Hospital Discharge]],"mmmm"))</f>
        <v/>
      </c>
      <c r="S352" s="6" t="str">
        <f>IF(Table1[[#This Row],[Date of Hospital Discharge]]="","",IF(Table1[[#This Row],[Days Between Admissions]]&lt;=7,1,0))</f>
        <v/>
      </c>
      <c r="T352" s="6" t="str">
        <f>IF(Table1[[#This Row],[Date of Hospital Discharge]]="","",IF(Table1[[#This Row],[Days Between Admissions]]&lt;=14,1,0))</f>
        <v/>
      </c>
      <c r="U352" s="6" t="str">
        <f>IF(Table1[[#This Row],[Date of Hospital Discharge]]="","",IF(Table1[[#This Row],[Days Between Admissions]]&lt;=30,1,0))</f>
        <v/>
      </c>
      <c r="V352" s="6" t="str">
        <f>IF(Table1[[#This Row],[Date of Hospital Discharge]]="","",IF(Table1[[#This Row],[Days Between Admissions]]&lt;=60,1,0))</f>
        <v/>
      </c>
      <c r="W352" s="6" t="str">
        <f>IF(Table1[[#This Row],[Date of Hospital Discharge]]="","",IF(Table1[[#This Row],[Days Between Admissions]]&lt;=90,1,0))</f>
        <v/>
      </c>
      <c r="X352" s="6" t="str">
        <f>IF(Table1[[#This Row],[Date of Hospital Discharge]]="","",IF(Table1[[#This Row],[Days Between Admissions]]="",0,IF(Table1[[#This Row],[Days Between Admissions]]&gt;90,1,0)))</f>
        <v/>
      </c>
      <c r="Y352" s="6" t="str">
        <f>IF(Table1[[#This Row],[Date of Hospital Discharge]]="","",SUM(Table1[Discharge]))</f>
        <v/>
      </c>
      <c r="Z352" s="6" t="str">
        <f>IF(Table1[[#This Row],[Date of Hospital Discharge]]="","",SUM(Table1[Readmission]))</f>
        <v/>
      </c>
      <c r="AA352" s="6" t="str">
        <f>IF(Table1[[#This Row],[Date of Hospital Discharge]]="","",VLOOKUP(Table1[[#This Row],[Discharge Month]],$AI$9:$AJ$20,2,FALSE))</f>
        <v/>
      </c>
      <c r="AB352" s="6" t="str">
        <f>IF(Table1[[#This Row],[Date of Hospital Discharge]]="","",IF(Table1[[#This Row],[Readmission Bucket]]="Readmission within 7 days",1,0))</f>
        <v/>
      </c>
      <c r="AC352" s="6" t="str">
        <f>IF(Table1[[#This Row],[Date of Hospital Discharge]]="","",IF(Table1[[#This Row],[Readmission Bucket]]="Readmission within 14 days",1,0))</f>
        <v/>
      </c>
      <c r="AD352" s="6" t="str">
        <f>IF(Table1[[#This Row],[Date of Hospital Discharge]]="","",IF(Table1[[#This Row],[Readmission Bucket]]="Readmission within 30 days",1,0))</f>
        <v/>
      </c>
      <c r="AE352" s="6" t="str">
        <f>IF(Table1[[#This Row],[Date of Hospital Discharge]]="","",IF(Table1[[#This Row],[Readmission Bucket]]="Readmission within 60 days",1,0))</f>
        <v/>
      </c>
      <c r="AF352" s="6" t="str">
        <f>IF(Table1[[#This Row],[Date of Hospital Discharge]]="","",IF(Table1[[#This Row],[Readmission Bucket]]="Readmission within 90 days",1,0))</f>
        <v/>
      </c>
      <c r="AG352" s="6" t="str">
        <f>IF(Table1[[#This Row],[Date of Hospital Discharge]]="","",IF(Table1[[#This Row],[Readmission Bucket]]="Readmission Greater than 90 Days",1,0))</f>
        <v/>
      </c>
    </row>
    <row r="353" spans="1:33" x14ac:dyDescent="0.4">
      <c r="A353" s="8">
        <v>345</v>
      </c>
      <c r="F353" s="12"/>
      <c r="H353" s="10"/>
      <c r="I353" s="12"/>
      <c r="M353" s="11"/>
      <c r="N353" s="6" t="str">
        <f>IF(Table1[[#This Row],[Date of Hospital Discharge]]="","",1)</f>
        <v/>
      </c>
      <c r="O353" s="6" t="str">
        <f>IF(Table1[[#This Row],[Date of Hospital Discharge]]="","",IF(Table1[[#This Row],[Unplanned Readmission Date]]="",0,1))</f>
        <v/>
      </c>
      <c r="P353" s="6" t="str">
        <f>IF(Table1[[#This Row],[Readmission]]=1,Table1[[#This Row],[Unplanned Readmission Date]]-Table1[[#This Row],[Date of Hospital Discharge]],"")</f>
        <v/>
      </c>
      <c r="Q353" s="6" t="str">
        <f>IF(P353="","",VLOOKUP(P353,Validation!$F$4:$G$10,2,TRUE))</f>
        <v/>
      </c>
      <c r="R353" s="6" t="str">
        <f>IF(Table1[[#This Row],[Date of Hospital Discharge]]="","",TEXT(Table1[[#This Row],[Date of Hospital Discharge]],"mmmm"))</f>
        <v/>
      </c>
      <c r="S353" s="6" t="str">
        <f>IF(Table1[[#This Row],[Date of Hospital Discharge]]="","",IF(Table1[[#This Row],[Days Between Admissions]]&lt;=7,1,0))</f>
        <v/>
      </c>
      <c r="T353" s="6" t="str">
        <f>IF(Table1[[#This Row],[Date of Hospital Discharge]]="","",IF(Table1[[#This Row],[Days Between Admissions]]&lt;=14,1,0))</f>
        <v/>
      </c>
      <c r="U353" s="6" t="str">
        <f>IF(Table1[[#This Row],[Date of Hospital Discharge]]="","",IF(Table1[[#This Row],[Days Between Admissions]]&lt;=30,1,0))</f>
        <v/>
      </c>
      <c r="V353" s="6" t="str">
        <f>IF(Table1[[#This Row],[Date of Hospital Discharge]]="","",IF(Table1[[#This Row],[Days Between Admissions]]&lt;=60,1,0))</f>
        <v/>
      </c>
      <c r="W353" s="6" t="str">
        <f>IF(Table1[[#This Row],[Date of Hospital Discharge]]="","",IF(Table1[[#This Row],[Days Between Admissions]]&lt;=90,1,0))</f>
        <v/>
      </c>
      <c r="X353" s="6" t="str">
        <f>IF(Table1[[#This Row],[Date of Hospital Discharge]]="","",IF(Table1[[#This Row],[Days Between Admissions]]="",0,IF(Table1[[#This Row],[Days Between Admissions]]&gt;90,1,0)))</f>
        <v/>
      </c>
      <c r="Y353" s="6" t="str">
        <f>IF(Table1[[#This Row],[Date of Hospital Discharge]]="","",SUM(Table1[Discharge]))</f>
        <v/>
      </c>
      <c r="Z353" s="6" t="str">
        <f>IF(Table1[[#This Row],[Date of Hospital Discharge]]="","",SUM(Table1[Readmission]))</f>
        <v/>
      </c>
      <c r="AA353" s="6" t="str">
        <f>IF(Table1[[#This Row],[Date of Hospital Discharge]]="","",VLOOKUP(Table1[[#This Row],[Discharge Month]],$AI$9:$AJ$20,2,FALSE))</f>
        <v/>
      </c>
      <c r="AB353" s="6" t="str">
        <f>IF(Table1[[#This Row],[Date of Hospital Discharge]]="","",IF(Table1[[#This Row],[Readmission Bucket]]="Readmission within 7 days",1,0))</f>
        <v/>
      </c>
      <c r="AC353" s="6" t="str">
        <f>IF(Table1[[#This Row],[Date of Hospital Discharge]]="","",IF(Table1[[#This Row],[Readmission Bucket]]="Readmission within 14 days",1,0))</f>
        <v/>
      </c>
      <c r="AD353" s="6" t="str">
        <f>IF(Table1[[#This Row],[Date of Hospital Discharge]]="","",IF(Table1[[#This Row],[Readmission Bucket]]="Readmission within 30 days",1,0))</f>
        <v/>
      </c>
      <c r="AE353" s="6" t="str">
        <f>IF(Table1[[#This Row],[Date of Hospital Discharge]]="","",IF(Table1[[#This Row],[Readmission Bucket]]="Readmission within 60 days",1,0))</f>
        <v/>
      </c>
      <c r="AF353" s="6" t="str">
        <f>IF(Table1[[#This Row],[Date of Hospital Discharge]]="","",IF(Table1[[#This Row],[Readmission Bucket]]="Readmission within 90 days",1,0))</f>
        <v/>
      </c>
      <c r="AG353" s="6" t="str">
        <f>IF(Table1[[#This Row],[Date of Hospital Discharge]]="","",IF(Table1[[#This Row],[Readmission Bucket]]="Readmission Greater than 90 Days",1,0))</f>
        <v/>
      </c>
    </row>
    <row r="354" spans="1:33" x14ac:dyDescent="0.4">
      <c r="A354" s="8">
        <v>346</v>
      </c>
      <c r="F354" s="12"/>
      <c r="H354" s="10"/>
      <c r="I354" s="12"/>
      <c r="M354" s="11"/>
      <c r="N354" s="6" t="str">
        <f>IF(Table1[[#This Row],[Date of Hospital Discharge]]="","",1)</f>
        <v/>
      </c>
      <c r="O354" s="6" t="str">
        <f>IF(Table1[[#This Row],[Date of Hospital Discharge]]="","",IF(Table1[[#This Row],[Unplanned Readmission Date]]="",0,1))</f>
        <v/>
      </c>
      <c r="P354" s="6" t="str">
        <f>IF(Table1[[#This Row],[Readmission]]=1,Table1[[#This Row],[Unplanned Readmission Date]]-Table1[[#This Row],[Date of Hospital Discharge]],"")</f>
        <v/>
      </c>
      <c r="Q354" s="6" t="str">
        <f>IF(P354="","",VLOOKUP(P354,Validation!$F$4:$G$10,2,TRUE))</f>
        <v/>
      </c>
      <c r="R354" s="6" t="str">
        <f>IF(Table1[[#This Row],[Date of Hospital Discharge]]="","",TEXT(Table1[[#This Row],[Date of Hospital Discharge]],"mmmm"))</f>
        <v/>
      </c>
      <c r="S354" s="6" t="str">
        <f>IF(Table1[[#This Row],[Date of Hospital Discharge]]="","",IF(Table1[[#This Row],[Days Between Admissions]]&lt;=7,1,0))</f>
        <v/>
      </c>
      <c r="T354" s="6" t="str">
        <f>IF(Table1[[#This Row],[Date of Hospital Discharge]]="","",IF(Table1[[#This Row],[Days Between Admissions]]&lt;=14,1,0))</f>
        <v/>
      </c>
      <c r="U354" s="6" t="str">
        <f>IF(Table1[[#This Row],[Date of Hospital Discharge]]="","",IF(Table1[[#This Row],[Days Between Admissions]]&lt;=30,1,0))</f>
        <v/>
      </c>
      <c r="V354" s="6" t="str">
        <f>IF(Table1[[#This Row],[Date of Hospital Discharge]]="","",IF(Table1[[#This Row],[Days Between Admissions]]&lt;=60,1,0))</f>
        <v/>
      </c>
      <c r="W354" s="6" t="str">
        <f>IF(Table1[[#This Row],[Date of Hospital Discharge]]="","",IF(Table1[[#This Row],[Days Between Admissions]]&lt;=90,1,0))</f>
        <v/>
      </c>
      <c r="X354" s="6" t="str">
        <f>IF(Table1[[#This Row],[Date of Hospital Discharge]]="","",IF(Table1[[#This Row],[Days Between Admissions]]="",0,IF(Table1[[#This Row],[Days Between Admissions]]&gt;90,1,0)))</f>
        <v/>
      </c>
      <c r="Y354" s="6" t="str">
        <f>IF(Table1[[#This Row],[Date of Hospital Discharge]]="","",SUM(Table1[Discharge]))</f>
        <v/>
      </c>
      <c r="Z354" s="6" t="str">
        <f>IF(Table1[[#This Row],[Date of Hospital Discharge]]="","",SUM(Table1[Readmission]))</f>
        <v/>
      </c>
      <c r="AA354" s="6" t="str">
        <f>IF(Table1[[#This Row],[Date of Hospital Discharge]]="","",VLOOKUP(Table1[[#This Row],[Discharge Month]],$AI$9:$AJ$20,2,FALSE))</f>
        <v/>
      </c>
      <c r="AB354" s="6" t="str">
        <f>IF(Table1[[#This Row],[Date of Hospital Discharge]]="","",IF(Table1[[#This Row],[Readmission Bucket]]="Readmission within 7 days",1,0))</f>
        <v/>
      </c>
      <c r="AC354" s="6" t="str">
        <f>IF(Table1[[#This Row],[Date of Hospital Discharge]]="","",IF(Table1[[#This Row],[Readmission Bucket]]="Readmission within 14 days",1,0))</f>
        <v/>
      </c>
      <c r="AD354" s="6" t="str">
        <f>IF(Table1[[#This Row],[Date of Hospital Discharge]]="","",IF(Table1[[#This Row],[Readmission Bucket]]="Readmission within 30 days",1,0))</f>
        <v/>
      </c>
      <c r="AE354" s="6" t="str">
        <f>IF(Table1[[#This Row],[Date of Hospital Discharge]]="","",IF(Table1[[#This Row],[Readmission Bucket]]="Readmission within 60 days",1,0))</f>
        <v/>
      </c>
      <c r="AF354" s="6" t="str">
        <f>IF(Table1[[#This Row],[Date of Hospital Discharge]]="","",IF(Table1[[#This Row],[Readmission Bucket]]="Readmission within 90 days",1,0))</f>
        <v/>
      </c>
      <c r="AG354" s="6" t="str">
        <f>IF(Table1[[#This Row],[Date of Hospital Discharge]]="","",IF(Table1[[#This Row],[Readmission Bucket]]="Readmission Greater than 90 Days",1,0))</f>
        <v/>
      </c>
    </row>
    <row r="355" spans="1:33" x14ac:dyDescent="0.4">
      <c r="A355" s="8">
        <v>347</v>
      </c>
      <c r="F355" s="12"/>
      <c r="H355" s="10"/>
      <c r="I355" s="12"/>
      <c r="M355" s="11"/>
      <c r="N355" s="6" t="str">
        <f>IF(Table1[[#This Row],[Date of Hospital Discharge]]="","",1)</f>
        <v/>
      </c>
      <c r="O355" s="6" t="str">
        <f>IF(Table1[[#This Row],[Date of Hospital Discharge]]="","",IF(Table1[[#This Row],[Unplanned Readmission Date]]="",0,1))</f>
        <v/>
      </c>
      <c r="P355" s="6" t="str">
        <f>IF(Table1[[#This Row],[Readmission]]=1,Table1[[#This Row],[Unplanned Readmission Date]]-Table1[[#This Row],[Date of Hospital Discharge]],"")</f>
        <v/>
      </c>
      <c r="Q355" s="6" t="str">
        <f>IF(P355="","",VLOOKUP(P355,Validation!$F$4:$G$10,2,TRUE))</f>
        <v/>
      </c>
      <c r="R355" s="6" t="str">
        <f>IF(Table1[[#This Row],[Date of Hospital Discharge]]="","",TEXT(Table1[[#This Row],[Date of Hospital Discharge]],"mmmm"))</f>
        <v/>
      </c>
      <c r="S355" s="6" t="str">
        <f>IF(Table1[[#This Row],[Date of Hospital Discharge]]="","",IF(Table1[[#This Row],[Days Between Admissions]]&lt;=7,1,0))</f>
        <v/>
      </c>
      <c r="T355" s="6" t="str">
        <f>IF(Table1[[#This Row],[Date of Hospital Discharge]]="","",IF(Table1[[#This Row],[Days Between Admissions]]&lt;=14,1,0))</f>
        <v/>
      </c>
      <c r="U355" s="6" t="str">
        <f>IF(Table1[[#This Row],[Date of Hospital Discharge]]="","",IF(Table1[[#This Row],[Days Between Admissions]]&lt;=30,1,0))</f>
        <v/>
      </c>
      <c r="V355" s="6" t="str">
        <f>IF(Table1[[#This Row],[Date of Hospital Discharge]]="","",IF(Table1[[#This Row],[Days Between Admissions]]&lt;=60,1,0))</f>
        <v/>
      </c>
      <c r="W355" s="6" t="str">
        <f>IF(Table1[[#This Row],[Date of Hospital Discharge]]="","",IF(Table1[[#This Row],[Days Between Admissions]]&lt;=90,1,0))</f>
        <v/>
      </c>
      <c r="X355" s="6" t="str">
        <f>IF(Table1[[#This Row],[Date of Hospital Discharge]]="","",IF(Table1[[#This Row],[Days Between Admissions]]="",0,IF(Table1[[#This Row],[Days Between Admissions]]&gt;90,1,0)))</f>
        <v/>
      </c>
      <c r="Y355" s="6" t="str">
        <f>IF(Table1[[#This Row],[Date of Hospital Discharge]]="","",SUM(Table1[Discharge]))</f>
        <v/>
      </c>
      <c r="Z355" s="6" t="str">
        <f>IF(Table1[[#This Row],[Date of Hospital Discharge]]="","",SUM(Table1[Readmission]))</f>
        <v/>
      </c>
      <c r="AA355" s="6" t="str">
        <f>IF(Table1[[#This Row],[Date of Hospital Discharge]]="","",VLOOKUP(Table1[[#This Row],[Discharge Month]],$AI$9:$AJ$20,2,FALSE))</f>
        <v/>
      </c>
      <c r="AB355" s="6" t="str">
        <f>IF(Table1[[#This Row],[Date of Hospital Discharge]]="","",IF(Table1[[#This Row],[Readmission Bucket]]="Readmission within 7 days",1,0))</f>
        <v/>
      </c>
      <c r="AC355" s="6" t="str">
        <f>IF(Table1[[#This Row],[Date of Hospital Discharge]]="","",IF(Table1[[#This Row],[Readmission Bucket]]="Readmission within 14 days",1,0))</f>
        <v/>
      </c>
      <c r="AD355" s="6" t="str">
        <f>IF(Table1[[#This Row],[Date of Hospital Discharge]]="","",IF(Table1[[#This Row],[Readmission Bucket]]="Readmission within 30 days",1,0))</f>
        <v/>
      </c>
      <c r="AE355" s="6" t="str">
        <f>IF(Table1[[#This Row],[Date of Hospital Discharge]]="","",IF(Table1[[#This Row],[Readmission Bucket]]="Readmission within 60 days",1,0))</f>
        <v/>
      </c>
      <c r="AF355" s="6" t="str">
        <f>IF(Table1[[#This Row],[Date of Hospital Discharge]]="","",IF(Table1[[#This Row],[Readmission Bucket]]="Readmission within 90 days",1,0))</f>
        <v/>
      </c>
      <c r="AG355" s="6" t="str">
        <f>IF(Table1[[#This Row],[Date of Hospital Discharge]]="","",IF(Table1[[#This Row],[Readmission Bucket]]="Readmission Greater than 90 Days",1,0))</f>
        <v/>
      </c>
    </row>
    <row r="356" spans="1:33" x14ac:dyDescent="0.4">
      <c r="A356" s="8">
        <v>348</v>
      </c>
      <c r="F356" s="12"/>
      <c r="H356" s="10"/>
      <c r="I356" s="12"/>
      <c r="M356" s="11"/>
      <c r="N356" s="6" t="str">
        <f>IF(Table1[[#This Row],[Date of Hospital Discharge]]="","",1)</f>
        <v/>
      </c>
      <c r="O356" s="6" t="str">
        <f>IF(Table1[[#This Row],[Date of Hospital Discharge]]="","",IF(Table1[[#This Row],[Unplanned Readmission Date]]="",0,1))</f>
        <v/>
      </c>
      <c r="P356" s="6" t="str">
        <f>IF(Table1[[#This Row],[Readmission]]=1,Table1[[#This Row],[Unplanned Readmission Date]]-Table1[[#This Row],[Date of Hospital Discharge]],"")</f>
        <v/>
      </c>
      <c r="Q356" s="6" t="str">
        <f>IF(P356="","",VLOOKUP(P356,Validation!$F$4:$G$10,2,TRUE))</f>
        <v/>
      </c>
      <c r="R356" s="6" t="str">
        <f>IF(Table1[[#This Row],[Date of Hospital Discharge]]="","",TEXT(Table1[[#This Row],[Date of Hospital Discharge]],"mmmm"))</f>
        <v/>
      </c>
      <c r="S356" s="6" t="str">
        <f>IF(Table1[[#This Row],[Date of Hospital Discharge]]="","",IF(Table1[[#This Row],[Days Between Admissions]]&lt;=7,1,0))</f>
        <v/>
      </c>
      <c r="T356" s="6" t="str">
        <f>IF(Table1[[#This Row],[Date of Hospital Discharge]]="","",IF(Table1[[#This Row],[Days Between Admissions]]&lt;=14,1,0))</f>
        <v/>
      </c>
      <c r="U356" s="6" t="str">
        <f>IF(Table1[[#This Row],[Date of Hospital Discharge]]="","",IF(Table1[[#This Row],[Days Between Admissions]]&lt;=30,1,0))</f>
        <v/>
      </c>
      <c r="V356" s="6" t="str">
        <f>IF(Table1[[#This Row],[Date of Hospital Discharge]]="","",IF(Table1[[#This Row],[Days Between Admissions]]&lt;=60,1,0))</f>
        <v/>
      </c>
      <c r="W356" s="6" t="str">
        <f>IF(Table1[[#This Row],[Date of Hospital Discharge]]="","",IF(Table1[[#This Row],[Days Between Admissions]]&lt;=90,1,0))</f>
        <v/>
      </c>
      <c r="X356" s="6" t="str">
        <f>IF(Table1[[#This Row],[Date of Hospital Discharge]]="","",IF(Table1[[#This Row],[Days Between Admissions]]="",0,IF(Table1[[#This Row],[Days Between Admissions]]&gt;90,1,0)))</f>
        <v/>
      </c>
      <c r="Y356" s="6" t="str">
        <f>IF(Table1[[#This Row],[Date of Hospital Discharge]]="","",SUM(Table1[Discharge]))</f>
        <v/>
      </c>
      <c r="Z356" s="6" t="str">
        <f>IF(Table1[[#This Row],[Date of Hospital Discharge]]="","",SUM(Table1[Readmission]))</f>
        <v/>
      </c>
      <c r="AA356" s="6" t="str">
        <f>IF(Table1[[#This Row],[Date of Hospital Discharge]]="","",VLOOKUP(Table1[[#This Row],[Discharge Month]],$AI$9:$AJ$20,2,FALSE))</f>
        <v/>
      </c>
      <c r="AB356" s="6" t="str">
        <f>IF(Table1[[#This Row],[Date of Hospital Discharge]]="","",IF(Table1[[#This Row],[Readmission Bucket]]="Readmission within 7 days",1,0))</f>
        <v/>
      </c>
      <c r="AC356" s="6" t="str">
        <f>IF(Table1[[#This Row],[Date of Hospital Discharge]]="","",IF(Table1[[#This Row],[Readmission Bucket]]="Readmission within 14 days",1,0))</f>
        <v/>
      </c>
      <c r="AD356" s="6" t="str">
        <f>IF(Table1[[#This Row],[Date of Hospital Discharge]]="","",IF(Table1[[#This Row],[Readmission Bucket]]="Readmission within 30 days",1,0))</f>
        <v/>
      </c>
      <c r="AE356" s="6" t="str">
        <f>IF(Table1[[#This Row],[Date of Hospital Discharge]]="","",IF(Table1[[#This Row],[Readmission Bucket]]="Readmission within 60 days",1,0))</f>
        <v/>
      </c>
      <c r="AF356" s="6" t="str">
        <f>IF(Table1[[#This Row],[Date of Hospital Discharge]]="","",IF(Table1[[#This Row],[Readmission Bucket]]="Readmission within 90 days",1,0))</f>
        <v/>
      </c>
      <c r="AG356" s="6" t="str">
        <f>IF(Table1[[#This Row],[Date of Hospital Discharge]]="","",IF(Table1[[#This Row],[Readmission Bucket]]="Readmission Greater than 90 Days",1,0))</f>
        <v/>
      </c>
    </row>
    <row r="357" spans="1:33" x14ac:dyDescent="0.4">
      <c r="A357" s="8">
        <v>349</v>
      </c>
      <c r="F357" s="12"/>
      <c r="H357" s="10"/>
      <c r="I357" s="12"/>
      <c r="M357" s="11"/>
      <c r="N357" s="6" t="str">
        <f>IF(Table1[[#This Row],[Date of Hospital Discharge]]="","",1)</f>
        <v/>
      </c>
      <c r="O357" s="6" t="str">
        <f>IF(Table1[[#This Row],[Date of Hospital Discharge]]="","",IF(Table1[[#This Row],[Unplanned Readmission Date]]="",0,1))</f>
        <v/>
      </c>
      <c r="P357" s="6" t="str">
        <f>IF(Table1[[#This Row],[Readmission]]=1,Table1[[#This Row],[Unplanned Readmission Date]]-Table1[[#This Row],[Date of Hospital Discharge]],"")</f>
        <v/>
      </c>
      <c r="Q357" s="6" t="str">
        <f>IF(P357="","",VLOOKUP(P357,Validation!$F$4:$G$10,2,TRUE))</f>
        <v/>
      </c>
      <c r="R357" s="6" t="str">
        <f>IF(Table1[[#This Row],[Date of Hospital Discharge]]="","",TEXT(Table1[[#This Row],[Date of Hospital Discharge]],"mmmm"))</f>
        <v/>
      </c>
      <c r="S357" s="6" t="str">
        <f>IF(Table1[[#This Row],[Date of Hospital Discharge]]="","",IF(Table1[[#This Row],[Days Between Admissions]]&lt;=7,1,0))</f>
        <v/>
      </c>
      <c r="T357" s="6" t="str">
        <f>IF(Table1[[#This Row],[Date of Hospital Discharge]]="","",IF(Table1[[#This Row],[Days Between Admissions]]&lt;=14,1,0))</f>
        <v/>
      </c>
      <c r="U357" s="6" t="str">
        <f>IF(Table1[[#This Row],[Date of Hospital Discharge]]="","",IF(Table1[[#This Row],[Days Between Admissions]]&lt;=30,1,0))</f>
        <v/>
      </c>
      <c r="V357" s="6" t="str">
        <f>IF(Table1[[#This Row],[Date of Hospital Discharge]]="","",IF(Table1[[#This Row],[Days Between Admissions]]&lt;=60,1,0))</f>
        <v/>
      </c>
      <c r="W357" s="6" t="str">
        <f>IF(Table1[[#This Row],[Date of Hospital Discharge]]="","",IF(Table1[[#This Row],[Days Between Admissions]]&lt;=90,1,0))</f>
        <v/>
      </c>
      <c r="X357" s="6" t="str">
        <f>IF(Table1[[#This Row],[Date of Hospital Discharge]]="","",IF(Table1[[#This Row],[Days Between Admissions]]="",0,IF(Table1[[#This Row],[Days Between Admissions]]&gt;90,1,0)))</f>
        <v/>
      </c>
      <c r="Y357" s="6" t="str">
        <f>IF(Table1[[#This Row],[Date of Hospital Discharge]]="","",SUM(Table1[Discharge]))</f>
        <v/>
      </c>
      <c r="Z357" s="6" t="str">
        <f>IF(Table1[[#This Row],[Date of Hospital Discharge]]="","",SUM(Table1[Readmission]))</f>
        <v/>
      </c>
      <c r="AA357" s="6" t="str">
        <f>IF(Table1[[#This Row],[Date of Hospital Discharge]]="","",VLOOKUP(Table1[[#This Row],[Discharge Month]],$AI$9:$AJ$20,2,FALSE))</f>
        <v/>
      </c>
      <c r="AB357" s="6" t="str">
        <f>IF(Table1[[#This Row],[Date of Hospital Discharge]]="","",IF(Table1[[#This Row],[Readmission Bucket]]="Readmission within 7 days",1,0))</f>
        <v/>
      </c>
      <c r="AC357" s="6" t="str">
        <f>IF(Table1[[#This Row],[Date of Hospital Discharge]]="","",IF(Table1[[#This Row],[Readmission Bucket]]="Readmission within 14 days",1,0))</f>
        <v/>
      </c>
      <c r="AD357" s="6" t="str">
        <f>IF(Table1[[#This Row],[Date of Hospital Discharge]]="","",IF(Table1[[#This Row],[Readmission Bucket]]="Readmission within 30 days",1,0))</f>
        <v/>
      </c>
      <c r="AE357" s="6" t="str">
        <f>IF(Table1[[#This Row],[Date of Hospital Discharge]]="","",IF(Table1[[#This Row],[Readmission Bucket]]="Readmission within 60 days",1,0))</f>
        <v/>
      </c>
      <c r="AF357" s="6" t="str">
        <f>IF(Table1[[#This Row],[Date of Hospital Discharge]]="","",IF(Table1[[#This Row],[Readmission Bucket]]="Readmission within 90 days",1,0))</f>
        <v/>
      </c>
      <c r="AG357" s="6" t="str">
        <f>IF(Table1[[#This Row],[Date of Hospital Discharge]]="","",IF(Table1[[#This Row],[Readmission Bucket]]="Readmission Greater than 90 Days",1,0))</f>
        <v/>
      </c>
    </row>
    <row r="358" spans="1:33" x14ac:dyDescent="0.4">
      <c r="A358" s="8">
        <v>350</v>
      </c>
      <c r="F358" s="12"/>
      <c r="H358" s="10"/>
      <c r="I358" s="12"/>
      <c r="M358" s="11"/>
      <c r="N358" s="6" t="str">
        <f>IF(Table1[[#This Row],[Date of Hospital Discharge]]="","",1)</f>
        <v/>
      </c>
      <c r="O358" s="6" t="str">
        <f>IF(Table1[[#This Row],[Date of Hospital Discharge]]="","",IF(Table1[[#This Row],[Unplanned Readmission Date]]="",0,1))</f>
        <v/>
      </c>
      <c r="P358" s="6" t="str">
        <f>IF(Table1[[#This Row],[Readmission]]=1,Table1[[#This Row],[Unplanned Readmission Date]]-Table1[[#This Row],[Date of Hospital Discharge]],"")</f>
        <v/>
      </c>
      <c r="Q358" s="6" t="str">
        <f>IF(P358="","",VLOOKUP(P358,Validation!$F$4:$G$10,2,TRUE))</f>
        <v/>
      </c>
      <c r="R358" s="6" t="str">
        <f>IF(Table1[[#This Row],[Date of Hospital Discharge]]="","",TEXT(Table1[[#This Row],[Date of Hospital Discharge]],"mmmm"))</f>
        <v/>
      </c>
      <c r="S358" s="6" t="str">
        <f>IF(Table1[[#This Row],[Date of Hospital Discharge]]="","",IF(Table1[[#This Row],[Days Between Admissions]]&lt;=7,1,0))</f>
        <v/>
      </c>
      <c r="T358" s="6" t="str">
        <f>IF(Table1[[#This Row],[Date of Hospital Discharge]]="","",IF(Table1[[#This Row],[Days Between Admissions]]&lt;=14,1,0))</f>
        <v/>
      </c>
      <c r="U358" s="6" t="str">
        <f>IF(Table1[[#This Row],[Date of Hospital Discharge]]="","",IF(Table1[[#This Row],[Days Between Admissions]]&lt;=30,1,0))</f>
        <v/>
      </c>
      <c r="V358" s="6" t="str">
        <f>IF(Table1[[#This Row],[Date of Hospital Discharge]]="","",IF(Table1[[#This Row],[Days Between Admissions]]&lt;=60,1,0))</f>
        <v/>
      </c>
      <c r="W358" s="6" t="str">
        <f>IF(Table1[[#This Row],[Date of Hospital Discharge]]="","",IF(Table1[[#This Row],[Days Between Admissions]]&lt;=90,1,0))</f>
        <v/>
      </c>
      <c r="X358" s="6" t="str">
        <f>IF(Table1[[#This Row],[Date of Hospital Discharge]]="","",IF(Table1[[#This Row],[Days Between Admissions]]="",0,IF(Table1[[#This Row],[Days Between Admissions]]&gt;90,1,0)))</f>
        <v/>
      </c>
      <c r="Y358" s="6" t="str">
        <f>IF(Table1[[#This Row],[Date of Hospital Discharge]]="","",SUM(Table1[Discharge]))</f>
        <v/>
      </c>
      <c r="Z358" s="6" t="str">
        <f>IF(Table1[[#This Row],[Date of Hospital Discharge]]="","",SUM(Table1[Readmission]))</f>
        <v/>
      </c>
      <c r="AA358" s="6" t="str">
        <f>IF(Table1[[#This Row],[Date of Hospital Discharge]]="","",VLOOKUP(Table1[[#This Row],[Discharge Month]],$AI$9:$AJ$20,2,FALSE))</f>
        <v/>
      </c>
      <c r="AB358" s="6" t="str">
        <f>IF(Table1[[#This Row],[Date of Hospital Discharge]]="","",IF(Table1[[#This Row],[Readmission Bucket]]="Readmission within 7 days",1,0))</f>
        <v/>
      </c>
      <c r="AC358" s="6" t="str">
        <f>IF(Table1[[#This Row],[Date of Hospital Discharge]]="","",IF(Table1[[#This Row],[Readmission Bucket]]="Readmission within 14 days",1,0))</f>
        <v/>
      </c>
      <c r="AD358" s="6" t="str">
        <f>IF(Table1[[#This Row],[Date of Hospital Discharge]]="","",IF(Table1[[#This Row],[Readmission Bucket]]="Readmission within 30 days",1,0))</f>
        <v/>
      </c>
      <c r="AE358" s="6" t="str">
        <f>IF(Table1[[#This Row],[Date of Hospital Discharge]]="","",IF(Table1[[#This Row],[Readmission Bucket]]="Readmission within 60 days",1,0))</f>
        <v/>
      </c>
      <c r="AF358" s="6" t="str">
        <f>IF(Table1[[#This Row],[Date of Hospital Discharge]]="","",IF(Table1[[#This Row],[Readmission Bucket]]="Readmission within 90 days",1,0))</f>
        <v/>
      </c>
      <c r="AG358" s="6" t="str">
        <f>IF(Table1[[#This Row],[Date of Hospital Discharge]]="","",IF(Table1[[#This Row],[Readmission Bucket]]="Readmission Greater than 90 Days",1,0))</f>
        <v/>
      </c>
    </row>
    <row r="359" spans="1:33" x14ac:dyDescent="0.4">
      <c r="A359" s="8">
        <v>351</v>
      </c>
      <c r="F359" s="12"/>
      <c r="H359" s="10"/>
      <c r="I359" s="12"/>
      <c r="M359" s="11"/>
      <c r="N359" s="6" t="str">
        <f>IF(Table1[[#This Row],[Date of Hospital Discharge]]="","",1)</f>
        <v/>
      </c>
      <c r="O359" s="6" t="str">
        <f>IF(Table1[[#This Row],[Date of Hospital Discharge]]="","",IF(Table1[[#This Row],[Unplanned Readmission Date]]="",0,1))</f>
        <v/>
      </c>
      <c r="P359" s="6" t="str">
        <f>IF(Table1[[#This Row],[Readmission]]=1,Table1[[#This Row],[Unplanned Readmission Date]]-Table1[[#This Row],[Date of Hospital Discharge]],"")</f>
        <v/>
      </c>
      <c r="Q359" s="6" t="str">
        <f>IF(P359="","",VLOOKUP(P359,Validation!$F$4:$G$10,2,TRUE))</f>
        <v/>
      </c>
      <c r="R359" s="6" t="str">
        <f>IF(Table1[[#This Row],[Date of Hospital Discharge]]="","",TEXT(Table1[[#This Row],[Date of Hospital Discharge]],"mmmm"))</f>
        <v/>
      </c>
      <c r="S359" s="6" t="str">
        <f>IF(Table1[[#This Row],[Date of Hospital Discharge]]="","",IF(Table1[[#This Row],[Days Between Admissions]]&lt;=7,1,0))</f>
        <v/>
      </c>
      <c r="T359" s="6" t="str">
        <f>IF(Table1[[#This Row],[Date of Hospital Discharge]]="","",IF(Table1[[#This Row],[Days Between Admissions]]&lt;=14,1,0))</f>
        <v/>
      </c>
      <c r="U359" s="6" t="str">
        <f>IF(Table1[[#This Row],[Date of Hospital Discharge]]="","",IF(Table1[[#This Row],[Days Between Admissions]]&lt;=30,1,0))</f>
        <v/>
      </c>
      <c r="V359" s="6" t="str">
        <f>IF(Table1[[#This Row],[Date of Hospital Discharge]]="","",IF(Table1[[#This Row],[Days Between Admissions]]&lt;=60,1,0))</f>
        <v/>
      </c>
      <c r="W359" s="6" t="str">
        <f>IF(Table1[[#This Row],[Date of Hospital Discharge]]="","",IF(Table1[[#This Row],[Days Between Admissions]]&lt;=90,1,0))</f>
        <v/>
      </c>
      <c r="X359" s="6" t="str">
        <f>IF(Table1[[#This Row],[Date of Hospital Discharge]]="","",IF(Table1[[#This Row],[Days Between Admissions]]="",0,IF(Table1[[#This Row],[Days Between Admissions]]&gt;90,1,0)))</f>
        <v/>
      </c>
      <c r="Y359" s="6" t="str">
        <f>IF(Table1[[#This Row],[Date of Hospital Discharge]]="","",SUM(Table1[Discharge]))</f>
        <v/>
      </c>
      <c r="Z359" s="6" t="str">
        <f>IF(Table1[[#This Row],[Date of Hospital Discharge]]="","",SUM(Table1[Readmission]))</f>
        <v/>
      </c>
      <c r="AA359" s="6" t="str">
        <f>IF(Table1[[#This Row],[Date of Hospital Discharge]]="","",VLOOKUP(Table1[[#This Row],[Discharge Month]],$AI$9:$AJ$20,2,FALSE))</f>
        <v/>
      </c>
      <c r="AB359" s="6" t="str">
        <f>IF(Table1[[#This Row],[Date of Hospital Discharge]]="","",IF(Table1[[#This Row],[Readmission Bucket]]="Readmission within 7 days",1,0))</f>
        <v/>
      </c>
      <c r="AC359" s="6" t="str">
        <f>IF(Table1[[#This Row],[Date of Hospital Discharge]]="","",IF(Table1[[#This Row],[Readmission Bucket]]="Readmission within 14 days",1,0))</f>
        <v/>
      </c>
      <c r="AD359" s="6" t="str">
        <f>IF(Table1[[#This Row],[Date of Hospital Discharge]]="","",IF(Table1[[#This Row],[Readmission Bucket]]="Readmission within 30 days",1,0))</f>
        <v/>
      </c>
      <c r="AE359" s="6" t="str">
        <f>IF(Table1[[#This Row],[Date of Hospital Discharge]]="","",IF(Table1[[#This Row],[Readmission Bucket]]="Readmission within 60 days",1,0))</f>
        <v/>
      </c>
      <c r="AF359" s="6" t="str">
        <f>IF(Table1[[#This Row],[Date of Hospital Discharge]]="","",IF(Table1[[#This Row],[Readmission Bucket]]="Readmission within 90 days",1,0))</f>
        <v/>
      </c>
      <c r="AG359" s="6" t="str">
        <f>IF(Table1[[#This Row],[Date of Hospital Discharge]]="","",IF(Table1[[#This Row],[Readmission Bucket]]="Readmission Greater than 90 Days",1,0))</f>
        <v/>
      </c>
    </row>
    <row r="360" spans="1:33" x14ac:dyDescent="0.4">
      <c r="A360" s="8">
        <v>352</v>
      </c>
      <c r="F360" s="12"/>
      <c r="H360" s="10"/>
      <c r="I360" s="12"/>
      <c r="M360" s="11"/>
      <c r="N360" s="6" t="str">
        <f>IF(Table1[[#This Row],[Date of Hospital Discharge]]="","",1)</f>
        <v/>
      </c>
      <c r="O360" s="6" t="str">
        <f>IF(Table1[[#This Row],[Date of Hospital Discharge]]="","",IF(Table1[[#This Row],[Unplanned Readmission Date]]="",0,1))</f>
        <v/>
      </c>
      <c r="P360" s="6" t="str">
        <f>IF(Table1[[#This Row],[Readmission]]=1,Table1[[#This Row],[Unplanned Readmission Date]]-Table1[[#This Row],[Date of Hospital Discharge]],"")</f>
        <v/>
      </c>
      <c r="Q360" s="6" t="str">
        <f>IF(P360="","",VLOOKUP(P360,Validation!$F$4:$G$10,2,TRUE))</f>
        <v/>
      </c>
      <c r="R360" s="6" t="str">
        <f>IF(Table1[[#This Row],[Date of Hospital Discharge]]="","",TEXT(Table1[[#This Row],[Date of Hospital Discharge]],"mmmm"))</f>
        <v/>
      </c>
      <c r="S360" s="6" t="str">
        <f>IF(Table1[[#This Row],[Date of Hospital Discharge]]="","",IF(Table1[[#This Row],[Days Between Admissions]]&lt;=7,1,0))</f>
        <v/>
      </c>
      <c r="T360" s="6" t="str">
        <f>IF(Table1[[#This Row],[Date of Hospital Discharge]]="","",IF(Table1[[#This Row],[Days Between Admissions]]&lt;=14,1,0))</f>
        <v/>
      </c>
      <c r="U360" s="6" t="str">
        <f>IF(Table1[[#This Row],[Date of Hospital Discharge]]="","",IF(Table1[[#This Row],[Days Between Admissions]]&lt;=30,1,0))</f>
        <v/>
      </c>
      <c r="V360" s="6" t="str">
        <f>IF(Table1[[#This Row],[Date of Hospital Discharge]]="","",IF(Table1[[#This Row],[Days Between Admissions]]&lt;=60,1,0))</f>
        <v/>
      </c>
      <c r="W360" s="6" t="str">
        <f>IF(Table1[[#This Row],[Date of Hospital Discharge]]="","",IF(Table1[[#This Row],[Days Between Admissions]]&lt;=90,1,0))</f>
        <v/>
      </c>
      <c r="X360" s="6" t="str">
        <f>IF(Table1[[#This Row],[Date of Hospital Discharge]]="","",IF(Table1[[#This Row],[Days Between Admissions]]="",0,IF(Table1[[#This Row],[Days Between Admissions]]&gt;90,1,0)))</f>
        <v/>
      </c>
      <c r="Y360" s="6" t="str">
        <f>IF(Table1[[#This Row],[Date of Hospital Discharge]]="","",SUM(Table1[Discharge]))</f>
        <v/>
      </c>
      <c r="Z360" s="6" t="str">
        <f>IF(Table1[[#This Row],[Date of Hospital Discharge]]="","",SUM(Table1[Readmission]))</f>
        <v/>
      </c>
      <c r="AA360" s="6" t="str">
        <f>IF(Table1[[#This Row],[Date of Hospital Discharge]]="","",VLOOKUP(Table1[[#This Row],[Discharge Month]],$AI$9:$AJ$20,2,FALSE))</f>
        <v/>
      </c>
      <c r="AB360" s="6" t="str">
        <f>IF(Table1[[#This Row],[Date of Hospital Discharge]]="","",IF(Table1[[#This Row],[Readmission Bucket]]="Readmission within 7 days",1,0))</f>
        <v/>
      </c>
      <c r="AC360" s="6" t="str">
        <f>IF(Table1[[#This Row],[Date of Hospital Discharge]]="","",IF(Table1[[#This Row],[Readmission Bucket]]="Readmission within 14 days",1,0))</f>
        <v/>
      </c>
      <c r="AD360" s="6" t="str">
        <f>IF(Table1[[#This Row],[Date of Hospital Discharge]]="","",IF(Table1[[#This Row],[Readmission Bucket]]="Readmission within 30 days",1,0))</f>
        <v/>
      </c>
      <c r="AE360" s="6" t="str">
        <f>IF(Table1[[#This Row],[Date of Hospital Discharge]]="","",IF(Table1[[#This Row],[Readmission Bucket]]="Readmission within 60 days",1,0))</f>
        <v/>
      </c>
      <c r="AF360" s="6" t="str">
        <f>IF(Table1[[#This Row],[Date of Hospital Discharge]]="","",IF(Table1[[#This Row],[Readmission Bucket]]="Readmission within 90 days",1,0))</f>
        <v/>
      </c>
      <c r="AG360" s="6" t="str">
        <f>IF(Table1[[#This Row],[Date of Hospital Discharge]]="","",IF(Table1[[#This Row],[Readmission Bucket]]="Readmission Greater than 90 Days",1,0))</f>
        <v/>
      </c>
    </row>
    <row r="361" spans="1:33" x14ac:dyDescent="0.4">
      <c r="A361" s="8">
        <v>353</v>
      </c>
      <c r="F361" s="12"/>
      <c r="H361" s="10"/>
      <c r="I361" s="12"/>
      <c r="M361" s="11"/>
      <c r="N361" s="6" t="str">
        <f>IF(Table1[[#This Row],[Date of Hospital Discharge]]="","",1)</f>
        <v/>
      </c>
      <c r="O361" s="6" t="str">
        <f>IF(Table1[[#This Row],[Date of Hospital Discharge]]="","",IF(Table1[[#This Row],[Unplanned Readmission Date]]="",0,1))</f>
        <v/>
      </c>
      <c r="P361" s="6" t="str">
        <f>IF(Table1[[#This Row],[Readmission]]=1,Table1[[#This Row],[Unplanned Readmission Date]]-Table1[[#This Row],[Date of Hospital Discharge]],"")</f>
        <v/>
      </c>
      <c r="Q361" s="6" t="str">
        <f>IF(P361="","",VLOOKUP(P361,Validation!$F$4:$G$10,2,TRUE))</f>
        <v/>
      </c>
      <c r="R361" s="6" t="str">
        <f>IF(Table1[[#This Row],[Date of Hospital Discharge]]="","",TEXT(Table1[[#This Row],[Date of Hospital Discharge]],"mmmm"))</f>
        <v/>
      </c>
      <c r="S361" s="6" t="str">
        <f>IF(Table1[[#This Row],[Date of Hospital Discharge]]="","",IF(Table1[[#This Row],[Days Between Admissions]]&lt;=7,1,0))</f>
        <v/>
      </c>
      <c r="T361" s="6" t="str">
        <f>IF(Table1[[#This Row],[Date of Hospital Discharge]]="","",IF(Table1[[#This Row],[Days Between Admissions]]&lt;=14,1,0))</f>
        <v/>
      </c>
      <c r="U361" s="6" t="str">
        <f>IF(Table1[[#This Row],[Date of Hospital Discharge]]="","",IF(Table1[[#This Row],[Days Between Admissions]]&lt;=30,1,0))</f>
        <v/>
      </c>
      <c r="V361" s="6" t="str">
        <f>IF(Table1[[#This Row],[Date of Hospital Discharge]]="","",IF(Table1[[#This Row],[Days Between Admissions]]&lt;=60,1,0))</f>
        <v/>
      </c>
      <c r="W361" s="6" t="str">
        <f>IF(Table1[[#This Row],[Date of Hospital Discharge]]="","",IF(Table1[[#This Row],[Days Between Admissions]]&lt;=90,1,0))</f>
        <v/>
      </c>
      <c r="X361" s="6" t="str">
        <f>IF(Table1[[#This Row],[Date of Hospital Discharge]]="","",IF(Table1[[#This Row],[Days Between Admissions]]="",0,IF(Table1[[#This Row],[Days Between Admissions]]&gt;90,1,0)))</f>
        <v/>
      </c>
      <c r="Y361" s="6" t="str">
        <f>IF(Table1[[#This Row],[Date of Hospital Discharge]]="","",SUM(Table1[Discharge]))</f>
        <v/>
      </c>
      <c r="Z361" s="6" t="str">
        <f>IF(Table1[[#This Row],[Date of Hospital Discharge]]="","",SUM(Table1[Readmission]))</f>
        <v/>
      </c>
      <c r="AA361" s="6" t="str">
        <f>IF(Table1[[#This Row],[Date of Hospital Discharge]]="","",VLOOKUP(Table1[[#This Row],[Discharge Month]],$AI$9:$AJ$20,2,FALSE))</f>
        <v/>
      </c>
      <c r="AB361" s="6" t="str">
        <f>IF(Table1[[#This Row],[Date of Hospital Discharge]]="","",IF(Table1[[#This Row],[Readmission Bucket]]="Readmission within 7 days",1,0))</f>
        <v/>
      </c>
      <c r="AC361" s="6" t="str">
        <f>IF(Table1[[#This Row],[Date of Hospital Discharge]]="","",IF(Table1[[#This Row],[Readmission Bucket]]="Readmission within 14 days",1,0))</f>
        <v/>
      </c>
      <c r="AD361" s="6" t="str">
        <f>IF(Table1[[#This Row],[Date of Hospital Discharge]]="","",IF(Table1[[#This Row],[Readmission Bucket]]="Readmission within 30 days",1,0))</f>
        <v/>
      </c>
      <c r="AE361" s="6" t="str">
        <f>IF(Table1[[#This Row],[Date of Hospital Discharge]]="","",IF(Table1[[#This Row],[Readmission Bucket]]="Readmission within 60 days",1,0))</f>
        <v/>
      </c>
      <c r="AF361" s="6" t="str">
        <f>IF(Table1[[#This Row],[Date of Hospital Discharge]]="","",IF(Table1[[#This Row],[Readmission Bucket]]="Readmission within 90 days",1,0))</f>
        <v/>
      </c>
      <c r="AG361" s="6" t="str">
        <f>IF(Table1[[#This Row],[Date of Hospital Discharge]]="","",IF(Table1[[#This Row],[Readmission Bucket]]="Readmission Greater than 90 Days",1,0))</f>
        <v/>
      </c>
    </row>
    <row r="362" spans="1:33" x14ac:dyDescent="0.4">
      <c r="A362" s="8">
        <v>354</v>
      </c>
      <c r="F362" s="12"/>
      <c r="H362" s="10"/>
      <c r="I362" s="12"/>
      <c r="M362" s="11"/>
      <c r="N362" s="6" t="str">
        <f>IF(Table1[[#This Row],[Date of Hospital Discharge]]="","",1)</f>
        <v/>
      </c>
      <c r="O362" s="6" t="str">
        <f>IF(Table1[[#This Row],[Date of Hospital Discharge]]="","",IF(Table1[[#This Row],[Unplanned Readmission Date]]="",0,1))</f>
        <v/>
      </c>
      <c r="P362" s="6" t="str">
        <f>IF(Table1[[#This Row],[Readmission]]=1,Table1[[#This Row],[Unplanned Readmission Date]]-Table1[[#This Row],[Date of Hospital Discharge]],"")</f>
        <v/>
      </c>
      <c r="Q362" s="6" t="str">
        <f>IF(P362="","",VLOOKUP(P362,Validation!$F$4:$G$10,2,TRUE))</f>
        <v/>
      </c>
      <c r="R362" s="6" t="str">
        <f>IF(Table1[[#This Row],[Date of Hospital Discharge]]="","",TEXT(Table1[[#This Row],[Date of Hospital Discharge]],"mmmm"))</f>
        <v/>
      </c>
      <c r="S362" s="6" t="str">
        <f>IF(Table1[[#This Row],[Date of Hospital Discharge]]="","",IF(Table1[[#This Row],[Days Between Admissions]]&lt;=7,1,0))</f>
        <v/>
      </c>
      <c r="T362" s="6" t="str">
        <f>IF(Table1[[#This Row],[Date of Hospital Discharge]]="","",IF(Table1[[#This Row],[Days Between Admissions]]&lt;=14,1,0))</f>
        <v/>
      </c>
      <c r="U362" s="6" t="str">
        <f>IF(Table1[[#This Row],[Date of Hospital Discharge]]="","",IF(Table1[[#This Row],[Days Between Admissions]]&lt;=30,1,0))</f>
        <v/>
      </c>
      <c r="V362" s="6" t="str">
        <f>IF(Table1[[#This Row],[Date of Hospital Discharge]]="","",IF(Table1[[#This Row],[Days Between Admissions]]&lt;=60,1,0))</f>
        <v/>
      </c>
      <c r="W362" s="6" t="str">
        <f>IF(Table1[[#This Row],[Date of Hospital Discharge]]="","",IF(Table1[[#This Row],[Days Between Admissions]]&lt;=90,1,0))</f>
        <v/>
      </c>
      <c r="X362" s="6" t="str">
        <f>IF(Table1[[#This Row],[Date of Hospital Discharge]]="","",IF(Table1[[#This Row],[Days Between Admissions]]="",0,IF(Table1[[#This Row],[Days Between Admissions]]&gt;90,1,0)))</f>
        <v/>
      </c>
      <c r="Y362" s="6" t="str">
        <f>IF(Table1[[#This Row],[Date of Hospital Discharge]]="","",SUM(Table1[Discharge]))</f>
        <v/>
      </c>
      <c r="Z362" s="6" t="str">
        <f>IF(Table1[[#This Row],[Date of Hospital Discharge]]="","",SUM(Table1[Readmission]))</f>
        <v/>
      </c>
      <c r="AA362" s="6" t="str">
        <f>IF(Table1[[#This Row],[Date of Hospital Discharge]]="","",VLOOKUP(Table1[[#This Row],[Discharge Month]],$AI$9:$AJ$20,2,FALSE))</f>
        <v/>
      </c>
      <c r="AB362" s="6" t="str">
        <f>IF(Table1[[#This Row],[Date of Hospital Discharge]]="","",IF(Table1[[#This Row],[Readmission Bucket]]="Readmission within 7 days",1,0))</f>
        <v/>
      </c>
      <c r="AC362" s="6" t="str">
        <f>IF(Table1[[#This Row],[Date of Hospital Discharge]]="","",IF(Table1[[#This Row],[Readmission Bucket]]="Readmission within 14 days",1,0))</f>
        <v/>
      </c>
      <c r="AD362" s="6" t="str">
        <f>IF(Table1[[#This Row],[Date of Hospital Discharge]]="","",IF(Table1[[#This Row],[Readmission Bucket]]="Readmission within 30 days",1,0))</f>
        <v/>
      </c>
      <c r="AE362" s="6" t="str">
        <f>IF(Table1[[#This Row],[Date of Hospital Discharge]]="","",IF(Table1[[#This Row],[Readmission Bucket]]="Readmission within 60 days",1,0))</f>
        <v/>
      </c>
      <c r="AF362" s="6" t="str">
        <f>IF(Table1[[#This Row],[Date of Hospital Discharge]]="","",IF(Table1[[#This Row],[Readmission Bucket]]="Readmission within 90 days",1,0))</f>
        <v/>
      </c>
      <c r="AG362" s="6" t="str">
        <f>IF(Table1[[#This Row],[Date of Hospital Discharge]]="","",IF(Table1[[#This Row],[Readmission Bucket]]="Readmission Greater than 90 Days",1,0))</f>
        <v/>
      </c>
    </row>
    <row r="363" spans="1:33" x14ac:dyDescent="0.4">
      <c r="A363" s="8">
        <v>355</v>
      </c>
      <c r="F363" s="12"/>
      <c r="H363" s="10"/>
      <c r="I363" s="12"/>
      <c r="M363" s="11"/>
      <c r="N363" s="6" t="str">
        <f>IF(Table1[[#This Row],[Date of Hospital Discharge]]="","",1)</f>
        <v/>
      </c>
      <c r="O363" s="6" t="str">
        <f>IF(Table1[[#This Row],[Date of Hospital Discharge]]="","",IF(Table1[[#This Row],[Unplanned Readmission Date]]="",0,1))</f>
        <v/>
      </c>
      <c r="P363" s="6" t="str">
        <f>IF(Table1[[#This Row],[Readmission]]=1,Table1[[#This Row],[Unplanned Readmission Date]]-Table1[[#This Row],[Date of Hospital Discharge]],"")</f>
        <v/>
      </c>
      <c r="Q363" s="6" t="str">
        <f>IF(P363="","",VLOOKUP(P363,Validation!$F$4:$G$10,2,TRUE))</f>
        <v/>
      </c>
      <c r="R363" s="6" t="str">
        <f>IF(Table1[[#This Row],[Date of Hospital Discharge]]="","",TEXT(Table1[[#This Row],[Date of Hospital Discharge]],"mmmm"))</f>
        <v/>
      </c>
      <c r="S363" s="6" t="str">
        <f>IF(Table1[[#This Row],[Date of Hospital Discharge]]="","",IF(Table1[[#This Row],[Days Between Admissions]]&lt;=7,1,0))</f>
        <v/>
      </c>
      <c r="T363" s="6" t="str">
        <f>IF(Table1[[#This Row],[Date of Hospital Discharge]]="","",IF(Table1[[#This Row],[Days Between Admissions]]&lt;=14,1,0))</f>
        <v/>
      </c>
      <c r="U363" s="6" t="str">
        <f>IF(Table1[[#This Row],[Date of Hospital Discharge]]="","",IF(Table1[[#This Row],[Days Between Admissions]]&lt;=30,1,0))</f>
        <v/>
      </c>
      <c r="V363" s="6" t="str">
        <f>IF(Table1[[#This Row],[Date of Hospital Discharge]]="","",IF(Table1[[#This Row],[Days Between Admissions]]&lt;=60,1,0))</f>
        <v/>
      </c>
      <c r="W363" s="6" t="str">
        <f>IF(Table1[[#This Row],[Date of Hospital Discharge]]="","",IF(Table1[[#This Row],[Days Between Admissions]]&lt;=90,1,0))</f>
        <v/>
      </c>
      <c r="X363" s="6" t="str">
        <f>IF(Table1[[#This Row],[Date of Hospital Discharge]]="","",IF(Table1[[#This Row],[Days Between Admissions]]="",0,IF(Table1[[#This Row],[Days Between Admissions]]&gt;90,1,0)))</f>
        <v/>
      </c>
      <c r="Y363" s="6" t="str">
        <f>IF(Table1[[#This Row],[Date of Hospital Discharge]]="","",SUM(Table1[Discharge]))</f>
        <v/>
      </c>
      <c r="Z363" s="6" t="str">
        <f>IF(Table1[[#This Row],[Date of Hospital Discharge]]="","",SUM(Table1[Readmission]))</f>
        <v/>
      </c>
      <c r="AA363" s="6" t="str">
        <f>IF(Table1[[#This Row],[Date of Hospital Discharge]]="","",VLOOKUP(Table1[[#This Row],[Discharge Month]],$AI$9:$AJ$20,2,FALSE))</f>
        <v/>
      </c>
      <c r="AB363" s="6" t="str">
        <f>IF(Table1[[#This Row],[Date of Hospital Discharge]]="","",IF(Table1[[#This Row],[Readmission Bucket]]="Readmission within 7 days",1,0))</f>
        <v/>
      </c>
      <c r="AC363" s="6" t="str">
        <f>IF(Table1[[#This Row],[Date of Hospital Discharge]]="","",IF(Table1[[#This Row],[Readmission Bucket]]="Readmission within 14 days",1,0))</f>
        <v/>
      </c>
      <c r="AD363" s="6" t="str">
        <f>IF(Table1[[#This Row],[Date of Hospital Discharge]]="","",IF(Table1[[#This Row],[Readmission Bucket]]="Readmission within 30 days",1,0))</f>
        <v/>
      </c>
      <c r="AE363" s="6" t="str">
        <f>IF(Table1[[#This Row],[Date of Hospital Discharge]]="","",IF(Table1[[#This Row],[Readmission Bucket]]="Readmission within 60 days",1,0))</f>
        <v/>
      </c>
      <c r="AF363" s="6" t="str">
        <f>IF(Table1[[#This Row],[Date of Hospital Discharge]]="","",IF(Table1[[#This Row],[Readmission Bucket]]="Readmission within 90 days",1,0))</f>
        <v/>
      </c>
      <c r="AG363" s="6" t="str">
        <f>IF(Table1[[#This Row],[Date of Hospital Discharge]]="","",IF(Table1[[#This Row],[Readmission Bucket]]="Readmission Greater than 90 Days",1,0))</f>
        <v/>
      </c>
    </row>
    <row r="364" spans="1:33" x14ac:dyDescent="0.4">
      <c r="A364" s="8">
        <v>356</v>
      </c>
      <c r="F364" s="12"/>
      <c r="H364" s="10"/>
      <c r="I364" s="12"/>
      <c r="M364" s="11"/>
      <c r="N364" s="6" t="str">
        <f>IF(Table1[[#This Row],[Date of Hospital Discharge]]="","",1)</f>
        <v/>
      </c>
      <c r="O364" s="6" t="str">
        <f>IF(Table1[[#This Row],[Date of Hospital Discharge]]="","",IF(Table1[[#This Row],[Unplanned Readmission Date]]="",0,1))</f>
        <v/>
      </c>
      <c r="P364" s="6" t="str">
        <f>IF(Table1[[#This Row],[Readmission]]=1,Table1[[#This Row],[Unplanned Readmission Date]]-Table1[[#This Row],[Date of Hospital Discharge]],"")</f>
        <v/>
      </c>
      <c r="Q364" s="6" t="str">
        <f>IF(P364="","",VLOOKUP(P364,Validation!$F$4:$G$10,2,TRUE))</f>
        <v/>
      </c>
      <c r="R364" s="6" t="str">
        <f>IF(Table1[[#This Row],[Date of Hospital Discharge]]="","",TEXT(Table1[[#This Row],[Date of Hospital Discharge]],"mmmm"))</f>
        <v/>
      </c>
      <c r="S364" s="6" t="str">
        <f>IF(Table1[[#This Row],[Date of Hospital Discharge]]="","",IF(Table1[[#This Row],[Days Between Admissions]]&lt;=7,1,0))</f>
        <v/>
      </c>
      <c r="T364" s="6" t="str">
        <f>IF(Table1[[#This Row],[Date of Hospital Discharge]]="","",IF(Table1[[#This Row],[Days Between Admissions]]&lt;=14,1,0))</f>
        <v/>
      </c>
      <c r="U364" s="6" t="str">
        <f>IF(Table1[[#This Row],[Date of Hospital Discharge]]="","",IF(Table1[[#This Row],[Days Between Admissions]]&lt;=30,1,0))</f>
        <v/>
      </c>
      <c r="V364" s="6" t="str">
        <f>IF(Table1[[#This Row],[Date of Hospital Discharge]]="","",IF(Table1[[#This Row],[Days Between Admissions]]&lt;=60,1,0))</f>
        <v/>
      </c>
      <c r="W364" s="6" t="str">
        <f>IF(Table1[[#This Row],[Date of Hospital Discharge]]="","",IF(Table1[[#This Row],[Days Between Admissions]]&lt;=90,1,0))</f>
        <v/>
      </c>
      <c r="X364" s="6" t="str">
        <f>IF(Table1[[#This Row],[Date of Hospital Discharge]]="","",IF(Table1[[#This Row],[Days Between Admissions]]="",0,IF(Table1[[#This Row],[Days Between Admissions]]&gt;90,1,0)))</f>
        <v/>
      </c>
      <c r="Y364" s="6" t="str">
        <f>IF(Table1[[#This Row],[Date of Hospital Discharge]]="","",SUM(Table1[Discharge]))</f>
        <v/>
      </c>
      <c r="Z364" s="6" t="str">
        <f>IF(Table1[[#This Row],[Date of Hospital Discharge]]="","",SUM(Table1[Readmission]))</f>
        <v/>
      </c>
      <c r="AA364" s="6" t="str">
        <f>IF(Table1[[#This Row],[Date of Hospital Discharge]]="","",VLOOKUP(Table1[[#This Row],[Discharge Month]],$AI$9:$AJ$20,2,FALSE))</f>
        <v/>
      </c>
      <c r="AB364" s="6" t="str">
        <f>IF(Table1[[#This Row],[Date of Hospital Discharge]]="","",IF(Table1[[#This Row],[Readmission Bucket]]="Readmission within 7 days",1,0))</f>
        <v/>
      </c>
      <c r="AC364" s="6" t="str">
        <f>IF(Table1[[#This Row],[Date of Hospital Discharge]]="","",IF(Table1[[#This Row],[Readmission Bucket]]="Readmission within 14 days",1,0))</f>
        <v/>
      </c>
      <c r="AD364" s="6" t="str">
        <f>IF(Table1[[#This Row],[Date of Hospital Discharge]]="","",IF(Table1[[#This Row],[Readmission Bucket]]="Readmission within 30 days",1,0))</f>
        <v/>
      </c>
      <c r="AE364" s="6" t="str">
        <f>IF(Table1[[#This Row],[Date of Hospital Discharge]]="","",IF(Table1[[#This Row],[Readmission Bucket]]="Readmission within 60 days",1,0))</f>
        <v/>
      </c>
      <c r="AF364" s="6" t="str">
        <f>IF(Table1[[#This Row],[Date of Hospital Discharge]]="","",IF(Table1[[#This Row],[Readmission Bucket]]="Readmission within 90 days",1,0))</f>
        <v/>
      </c>
      <c r="AG364" s="6" t="str">
        <f>IF(Table1[[#This Row],[Date of Hospital Discharge]]="","",IF(Table1[[#This Row],[Readmission Bucket]]="Readmission Greater than 90 Days",1,0))</f>
        <v/>
      </c>
    </row>
    <row r="365" spans="1:33" x14ac:dyDescent="0.4">
      <c r="A365" s="8">
        <v>357</v>
      </c>
      <c r="F365" s="12"/>
      <c r="H365" s="10"/>
      <c r="I365" s="12"/>
      <c r="M365" s="11"/>
      <c r="N365" s="6" t="str">
        <f>IF(Table1[[#This Row],[Date of Hospital Discharge]]="","",1)</f>
        <v/>
      </c>
      <c r="O365" s="6" t="str">
        <f>IF(Table1[[#This Row],[Date of Hospital Discharge]]="","",IF(Table1[[#This Row],[Unplanned Readmission Date]]="",0,1))</f>
        <v/>
      </c>
      <c r="P365" s="6" t="str">
        <f>IF(Table1[[#This Row],[Readmission]]=1,Table1[[#This Row],[Unplanned Readmission Date]]-Table1[[#This Row],[Date of Hospital Discharge]],"")</f>
        <v/>
      </c>
      <c r="Q365" s="6" t="str">
        <f>IF(P365="","",VLOOKUP(P365,Validation!$F$4:$G$10,2,TRUE))</f>
        <v/>
      </c>
      <c r="R365" s="6" t="str">
        <f>IF(Table1[[#This Row],[Date of Hospital Discharge]]="","",TEXT(Table1[[#This Row],[Date of Hospital Discharge]],"mmmm"))</f>
        <v/>
      </c>
      <c r="S365" s="6" t="str">
        <f>IF(Table1[[#This Row],[Date of Hospital Discharge]]="","",IF(Table1[[#This Row],[Days Between Admissions]]&lt;=7,1,0))</f>
        <v/>
      </c>
      <c r="T365" s="6" t="str">
        <f>IF(Table1[[#This Row],[Date of Hospital Discharge]]="","",IF(Table1[[#This Row],[Days Between Admissions]]&lt;=14,1,0))</f>
        <v/>
      </c>
      <c r="U365" s="6" t="str">
        <f>IF(Table1[[#This Row],[Date of Hospital Discharge]]="","",IF(Table1[[#This Row],[Days Between Admissions]]&lt;=30,1,0))</f>
        <v/>
      </c>
      <c r="V365" s="6" t="str">
        <f>IF(Table1[[#This Row],[Date of Hospital Discharge]]="","",IF(Table1[[#This Row],[Days Between Admissions]]&lt;=60,1,0))</f>
        <v/>
      </c>
      <c r="W365" s="6" t="str">
        <f>IF(Table1[[#This Row],[Date of Hospital Discharge]]="","",IF(Table1[[#This Row],[Days Between Admissions]]&lt;=90,1,0))</f>
        <v/>
      </c>
      <c r="X365" s="6" t="str">
        <f>IF(Table1[[#This Row],[Date of Hospital Discharge]]="","",IF(Table1[[#This Row],[Days Between Admissions]]="",0,IF(Table1[[#This Row],[Days Between Admissions]]&gt;90,1,0)))</f>
        <v/>
      </c>
      <c r="Y365" s="6" t="str">
        <f>IF(Table1[[#This Row],[Date of Hospital Discharge]]="","",SUM(Table1[Discharge]))</f>
        <v/>
      </c>
      <c r="Z365" s="6" t="str">
        <f>IF(Table1[[#This Row],[Date of Hospital Discharge]]="","",SUM(Table1[Readmission]))</f>
        <v/>
      </c>
      <c r="AA365" s="6" t="str">
        <f>IF(Table1[[#This Row],[Date of Hospital Discharge]]="","",VLOOKUP(Table1[[#This Row],[Discharge Month]],$AI$9:$AJ$20,2,FALSE))</f>
        <v/>
      </c>
      <c r="AB365" s="6" t="str">
        <f>IF(Table1[[#This Row],[Date of Hospital Discharge]]="","",IF(Table1[[#This Row],[Readmission Bucket]]="Readmission within 7 days",1,0))</f>
        <v/>
      </c>
      <c r="AC365" s="6" t="str">
        <f>IF(Table1[[#This Row],[Date of Hospital Discharge]]="","",IF(Table1[[#This Row],[Readmission Bucket]]="Readmission within 14 days",1,0))</f>
        <v/>
      </c>
      <c r="AD365" s="6" t="str">
        <f>IF(Table1[[#This Row],[Date of Hospital Discharge]]="","",IF(Table1[[#This Row],[Readmission Bucket]]="Readmission within 30 days",1,0))</f>
        <v/>
      </c>
      <c r="AE365" s="6" t="str">
        <f>IF(Table1[[#This Row],[Date of Hospital Discharge]]="","",IF(Table1[[#This Row],[Readmission Bucket]]="Readmission within 60 days",1,0))</f>
        <v/>
      </c>
      <c r="AF365" s="6" t="str">
        <f>IF(Table1[[#This Row],[Date of Hospital Discharge]]="","",IF(Table1[[#This Row],[Readmission Bucket]]="Readmission within 90 days",1,0))</f>
        <v/>
      </c>
      <c r="AG365" s="6" t="str">
        <f>IF(Table1[[#This Row],[Date of Hospital Discharge]]="","",IF(Table1[[#This Row],[Readmission Bucket]]="Readmission Greater than 90 Days",1,0))</f>
        <v/>
      </c>
    </row>
    <row r="366" spans="1:33" x14ac:dyDescent="0.4">
      <c r="A366" s="8">
        <v>358</v>
      </c>
      <c r="F366" s="12"/>
      <c r="H366" s="10"/>
      <c r="I366" s="12"/>
      <c r="M366" s="11"/>
      <c r="N366" s="6" t="str">
        <f>IF(Table1[[#This Row],[Date of Hospital Discharge]]="","",1)</f>
        <v/>
      </c>
      <c r="O366" s="6" t="str">
        <f>IF(Table1[[#This Row],[Date of Hospital Discharge]]="","",IF(Table1[[#This Row],[Unplanned Readmission Date]]="",0,1))</f>
        <v/>
      </c>
      <c r="P366" s="6" t="str">
        <f>IF(Table1[[#This Row],[Readmission]]=1,Table1[[#This Row],[Unplanned Readmission Date]]-Table1[[#This Row],[Date of Hospital Discharge]],"")</f>
        <v/>
      </c>
      <c r="Q366" s="6" t="str">
        <f>IF(P366="","",VLOOKUP(P366,Validation!$F$4:$G$10,2,TRUE))</f>
        <v/>
      </c>
      <c r="R366" s="6" t="str">
        <f>IF(Table1[[#This Row],[Date of Hospital Discharge]]="","",TEXT(Table1[[#This Row],[Date of Hospital Discharge]],"mmmm"))</f>
        <v/>
      </c>
      <c r="S366" s="6" t="str">
        <f>IF(Table1[[#This Row],[Date of Hospital Discharge]]="","",IF(Table1[[#This Row],[Days Between Admissions]]&lt;=7,1,0))</f>
        <v/>
      </c>
      <c r="T366" s="6" t="str">
        <f>IF(Table1[[#This Row],[Date of Hospital Discharge]]="","",IF(Table1[[#This Row],[Days Between Admissions]]&lt;=14,1,0))</f>
        <v/>
      </c>
      <c r="U366" s="6" t="str">
        <f>IF(Table1[[#This Row],[Date of Hospital Discharge]]="","",IF(Table1[[#This Row],[Days Between Admissions]]&lt;=30,1,0))</f>
        <v/>
      </c>
      <c r="V366" s="6" t="str">
        <f>IF(Table1[[#This Row],[Date of Hospital Discharge]]="","",IF(Table1[[#This Row],[Days Between Admissions]]&lt;=60,1,0))</f>
        <v/>
      </c>
      <c r="W366" s="6" t="str">
        <f>IF(Table1[[#This Row],[Date of Hospital Discharge]]="","",IF(Table1[[#This Row],[Days Between Admissions]]&lt;=90,1,0))</f>
        <v/>
      </c>
      <c r="X366" s="6" t="str">
        <f>IF(Table1[[#This Row],[Date of Hospital Discharge]]="","",IF(Table1[[#This Row],[Days Between Admissions]]="",0,IF(Table1[[#This Row],[Days Between Admissions]]&gt;90,1,0)))</f>
        <v/>
      </c>
      <c r="Y366" s="6" t="str">
        <f>IF(Table1[[#This Row],[Date of Hospital Discharge]]="","",SUM(Table1[Discharge]))</f>
        <v/>
      </c>
      <c r="Z366" s="6" t="str">
        <f>IF(Table1[[#This Row],[Date of Hospital Discharge]]="","",SUM(Table1[Readmission]))</f>
        <v/>
      </c>
      <c r="AA366" s="6" t="str">
        <f>IF(Table1[[#This Row],[Date of Hospital Discharge]]="","",VLOOKUP(Table1[[#This Row],[Discharge Month]],$AI$9:$AJ$20,2,FALSE))</f>
        <v/>
      </c>
      <c r="AB366" s="6" t="str">
        <f>IF(Table1[[#This Row],[Date of Hospital Discharge]]="","",IF(Table1[[#This Row],[Readmission Bucket]]="Readmission within 7 days",1,0))</f>
        <v/>
      </c>
      <c r="AC366" s="6" t="str">
        <f>IF(Table1[[#This Row],[Date of Hospital Discharge]]="","",IF(Table1[[#This Row],[Readmission Bucket]]="Readmission within 14 days",1,0))</f>
        <v/>
      </c>
      <c r="AD366" s="6" t="str">
        <f>IF(Table1[[#This Row],[Date of Hospital Discharge]]="","",IF(Table1[[#This Row],[Readmission Bucket]]="Readmission within 30 days",1,0))</f>
        <v/>
      </c>
      <c r="AE366" s="6" t="str">
        <f>IF(Table1[[#This Row],[Date of Hospital Discharge]]="","",IF(Table1[[#This Row],[Readmission Bucket]]="Readmission within 60 days",1,0))</f>
        <v/>
      </c>
      <c r="AF366" s="6" t="str">
        <f>IF(Table1[[#This Row],[Date of Hospital Discharge]]="","",IF(Table1[[#This Row],[Readmission Bucket]]="Readmission within 90 days",1,0))</f>
        <v/>
      </c>
      <c r="AG366" s="6" t="str">
        <f>IF(Table1[[#This Row],[Date of Hospital Discharge]]="","",IF(Table1[[#This Row],[Readmission Bucket]]="Readmission Greater than 90 Days",1,0))</f>
        <v/>
      </c>
    </row>
    <row r="367" spans="1:33" x14ac:dyDescent="0.4">
      <c r="A367" s="8">
        <v>359</v>
      </c>
      <c r="F367" s="12"/>
      <c r="H367" s="10"/>
      <c r="I367" s="12"/>
      <c r="M367" s="11"/>
      <c r="N367" s="6" t="str">
        <f>IF(Table1[[#This Row],[Date of Hospital Discharge]]="","",1)</f>
        <v/>
      </c>
      <c r="O367" s="6" t="str">
        <f>IF(Table1[[#This Row],[Date of Hospital Discharge]]="","",IF(Table1[[#This Row],[Unplanned Readmission Date]]="",0,1))</f>
        <v/>
      </c>
      <c r="P367" s="6" t="str">
        <f>IF(Table1[[#This Row],[Readmission]]=1,Table1[[#This Row],[Unplanned Readmission Date]]-Table1[[#This Row],[Date of Hospital Discharge]],"")</f>
        <v/>
      </c>
      <c r="Q367" s="6" t="str">
        <f>IF(P367="","",VLOOKUP(P367,Validation!$F$4:$G$10,2,TRUE))</f>
        <v/>
      </c>
      <c r="R367" s="6" t="str">
        <f>IF(Table1[[#This Row],[Date of Hospital Discharge]]="","",TEXT(Table1[[#This Row],[Date of Hospital Discharge]],"mmmm"))</f>
        <v/>
      </c>
      <c r="S367" s="6" t="str">
        <f>IF(Table1[[#This Row],[Date of Hospital Discharge]]="","",IF(Table1[[#This Row],[Days Between Admissions]]&lt;=7,1,0))</f>
        <v/>
      </c>
      <c r="T367" s="6" t="str">
        <f>IF(Table1[[#This Row],[Date of Hospital Discharge]]="","",IF(Table1[[#This Row],[Days Between Admissions]]&lt;=14,1,0))</f>
        <v/>
      </c>
      <c r="U367" s="6" t="str">
        <f>IF(Table1[[#This Row],[Date of Hospital Discharge]]="","",IF(Table1[[#This Row],[Days Between Admissions]]&lt;=30,1,0))</f>
        <v/>
      </c>
      <c r="V367" s="6" t="str">
        <f>IF(Table1[[#This Row],[Date of Hospital Discharge]]="","",IF(Table1[[#This Row],[Days Between Admissions]]&lt;=60,1,0))</f>
        <v/>
      </c>
      <c r="W367" s="6" t="str">
        <f>IF(Table1[[#This Row],[Date of Hospital Discharge]]="","",IF(Table1[[#This Row],[Days Between Admissions]]&lt;=90,1,0))</f>
        <v/>
      </c>
      <c r="X367" s="6" t="str">
        <f>IF(Table1[[#This Row],[Date of Hospital Discharge]]="","",IF(Table1[[#This Row],[Days Between Admissions]]="",0,IF(Table1[[#This Row],[Days Between Admissions]]&gt;90,1,0)))</f>
        <v/>
      </c>
      <c r="Y367" s="6" t="str">
        <f>IF(Table1[[#This Row],[Date of Hospital Discharge]]="","",SUM(Table1[Discharge]))</f>
        <v/>
      </c>
      <c r="Z367" s="6" t="str">
        <f>IF(Table1[[#This Row],[Date of Hospital Discharge]]="","",SUM(Table1[Readmission]))</f>
        <v/>
      </c>
      <c r="AA367" s="6" t="str">
        <f>IF(Table1[[#This Row],[Date of Hospital Discharge]]="","",VLOOKUP(Table1[[#This Row],[Discharge Month]],$AI$9:$AJ$20,2,FALSE))</f>
        <v/>
      </c>
      <c r="AB367" s="6" t="str">
        <f>IF(Table1[[#This Row],[Date of Hospital Discharge]]="","",IF(Table1[[#This Row],[Readmission Bucket]]="Readmission within 7 days",1,0))</f>
        <v/>
      </c>
      <c r="AC367" s="6" t="str">
        <f>IF(Table1[[#This Row],[Date of Hospital Discharge]]="","",IF(Table1[[#This Row],[Readmission Bucket]]="Readmission within 14 days",1,0))</f>
        <v/>
      </c>
      <c r="AD367" s="6" t="str">
        <f>IF(Table1[[#This Row],[Date of Hospital Discharge]]="","",IF(Table1[[#This Row],[Readmission Bucket]]="Readmission within 30 days",1,0))</f>
        <v/>
      </c>
      <c r="AE367" s="6" t="str">
        <f>IF(Table1[[#This Row],[Date of Hospital Discharge]]="","",IF(Table1[[#This Row],[Readmission Bucket]]="Readmission within 60 days",1,0))</f>
        <v/>
      </c>
      <c r="AF367" s="6" t="str">
        <f>IF(Table1[[#This Row],[Date of Hospital Discharge]]="","",IF(Table1[[#This Row],[Readmission Bucket]]="Readmission within 90 days",1,0))</f>
        <v/>
      </c>
      <c r="AG367" s="6" t="str">
        <f>IF(Table1[[#This Row],[Date of Hospital Discharge]]="","",IF(Table1[[#This Row],[Readmission Bucket]]="Readmission Greater than 90 Days",1,0))</f>
        <v/>
      </c>
    </row>
    <row r="368" spans="1:33" x14ac:dyDescent="0.4">
      <c r="A368" s="8">
        <v>360</v>
      </c>
      <c r="F368" s="12"/>
      <c r="H368" s="10"/>
      <c r="I368" s="12"/>
      <c r="M368" s="11"/>
      <c r="N368" s="6" t="str">
        <f>IF(Table1[[#This Row],[Date of Hospital Discharge]]="","",1)</f>
        <v/>
      </c>
      <c r="O368" s="6" t="str">
        <f>IF(Table1[[#This Row],[Date of Hospital Discharge]]="","",IF(Table1[[#This Row],[Unplanned Readmission Date]]="",0,1))</f>
        <v/>
      </c>
      <c r="P368" s="6" t="str">
        <f>IF(Table1[[#This Row],[Readmission]]=1,Table1[[#This Row],[Unplanned Readmission Date]]-Table1[[#This Row],[Date of Hospital Discharge]],"")</f>
        <v/>
      </c>
      <c r="Q368" s="6" t="str">
        <f>IF(P368="","",VLOOKUP(P368,Validation!$F$4:$G$10,2,TRUE))</f>
        <v/>
      </c>
      <c r="R368" s="6" t="str">
        <f>IF(Table1[[#This Row],[Date of Hospital Discharge]]="","",TEXT(Table1[[#This Row],[Date of Hospital Discharge]],"mmmm"))</f>
        <v/>
      </c>
      <c r="S368" s="6" t="str">
        <f>IF(Table1[[#This Row],[Date of Hospital Discharge]]="","",IF(Table1[[#This Row],[Days Between Admissions]]&lt;=7,1,0))</f>
        <v/>
      </c>
      <c r="T368" s="6" t="str">
        <f>IF(Table1[[#This Row],[Date of Hospital Discharge]]="","",IF(Table1[[#This Row],[Days Between Admissions]]&lt;=14,1,0))</f>
        <v/>
      </c>
      <c r="U368" s="6" t="str">
        <f>IF(Table1[[#This Row],[Date of Hospital Discharge]]="","",IF(Table1[[#This Row],[Days Between Admissions]]&lt;=30,1,0))</f>
        <v/>
      </c>
      <c r="V368" s="6" t="str">
        <f>IF(Table1[[#This Row],[Date of Hospital Discharge]]="","",IF(Table1[[#This Row],[Days Between Admissions]]&lt;=60,1,0))</f>
        <v/>
      </c>
      <c r="W368" s="6" t="str">
        <f>IF(Table1[[#This Row],[Date of Hospital Discharge]]="","",IF(Table1[[#This Row],[Days Between Admissions]]&lt;=90,1,0))</f>
        <v/>
      </c>
      <c r="X368" s="6" t="str">
        <f>IF(Table1[[#This Row],[Date of Hospital Discharge]]="","",IF(Table1[[#This Row],[Days Between Admissions]]="",0,IF(Table1[[#This Row],[Days Between Admissions]]&gt;90,1,0)))</f>
        <v/>
      </c>
      <c r="Y368" s="6" t="str">
        <f>IF(Table1[[#This Row],[Date of Hospital Discharge]]="","",SUM(Table1[Discharge]))</f>
        <v/>
      </c>
      <c r="Z368" s="6" t="str">
        <f>IF(Table1[[#This Row],[Date of Hospital Discharge]]="","",SUM(Table1[Readmission]))</f>
        <v/>
      </c>
      <c r="AA368" s="6" t="str">
        <f>IF(Table1[[#This Row],[Date of Hospital Discharge]]="","",VLOOKUP(Table1[[#This Row],[Discharge Month]],$AI$9:$AJ$20,2,FALSE))</f>
        <v/>
      </c>
      <c r="AB368" s="6" t="str">
        <f>IF(Table1[[#This Row],[Date of Hospital Discharge]]="","",IF(Table1[[#This Row],[Readmission Bucket]]="Readmission within 7 days",1,0))</f>
        <v/>
      </c>
      <c r="AC368" s="6" t="str">
        <f>IF(Table1[[#This Row],[Date of Hospital Discharge]]="","",IF(Table1[[#This Row],[Readmission Bucket]]="Readmission within 14 days",1,0))</f>
        <v/>
      </c>
      <c r="AD368" s="6" t="str">
        <f>IF(Table1[[#This Row],[Date of Hospital Discharge]]="","",IF(Table1[[#This Row],[Readmission Bucket]]="Readmission within 30 days",1,0))</f>
        <v/>
      </c>
      <c r="AE368" s="6" t="str">
        <f>IF(Table1[[#This Row],[Date of Hospital Discharge]]="","",IF(Table1[[#This Row],[Readmission Bucket]]="Readmission within 60 days",1,0))</f>
        <v/>
      </c>
      <c r="AF368" s="6" t="str">
        <f>IF(Table1[[#This Row],[Date of Hospital Discharge]]="","",IF(Table1[[#This Row],[Readmission Bucket]]="Readmission within 90 days",1,0))</f>
        <v/>
      </c>
      <c r="AG368" s="6" t="str">
        <f>IF(Table1[[#This Row],[Date of Hospital Discharge]]="","",IF(Table1[[#This Row],[Readmission Bucket]]="Readmission Greater than 90 Days",1,0))</f>
        <v/>
      </c>
    </row>
    <row r="369" spans="1:33" x14ac:dyDescent="0.4">
      <c r="A369" s="8">
        <v>361</v>
      </c>
      <c r="F369" s="12"/>
      <c r="H369" s="10"/>
      <c r="I369" s="12"/>
      <c r="M369" s="11"/>
      <c r="N369" s="6" t="str">
        <f>IF(Table1[[#This Row],[Date of Hospital Discharge]]="","",1)</f>
        <v/>
      </c>
      <c r="O369" s="6" t="str">
        <f>IF(Table1[[#This Row],[Date of Hospital Discharge]]="","",IF(Table1[[#This Row],[Unplanned Readmission Date]]="",0,1))</f>
        <v/>
      </c>
      <c r="P369" s="6" t="str">
        <f>IF(Table1[[#This Row],[Readmission]]=1,Table1[[#This Row],[Unplanned Readmission Date]]-Table1[[#This Row],[Date of Hospital Discharge]],"")</f>
        <v/>
      </c>
      <c r="Q369" s="6" t="str">
        <f>IF(P369="","",VLOOKUP(P369,Validation!$F$4:$G$10,2,TRUE))</f>
        <v/>
      </c>
      <c r="R369" s="6" t="str">
        <f>IF(Table1[[#This Row],[Date of Hospital Discharge]]="","",TEXT(Table1[[#This Row],[Date of Hospital Discharge]],"mmmm"))</f>
        <v/>
      </c>
      <c r="S369" s="6" t="str">
        <f>IF(Table1[[#This Row],[Date of Hospital Discharge]]="","",IF(Table1[[#This Row],[Days Between Admissions]]&lt;=7,1,0))</f>
        <v/>
      </c>
      <c r="T369" s="6" t="str">
        <f>IF(Table1[[#This Row],[Date of Hospital Discharge]]="","",IF(Table1[[#This Row],[Days Between Admissions]]&lt;=14,1,0))</f>
        <v/>
      </c>
      <c r="U369" s="6" t="str">
        <f>IF(Table1[[#This Row],[Date of Hospital Discharge]]="","",IF(Table1[[#This Row],[Days Between Admissions]]&lt;=30,1,0))</f>
        <v/>
      </c>
      <c r="V369" s="6" t="str">
        <f>IF(Table1[[#This Row],[Date of Hospital Discharge]]="","",IF(Table1[[#This Row],[Days Between Admissions]]&lt;=60,1,0))</f>
        <v/>
      </c>
      <c r="W369" s="6" t="str">
        <f>IF(Table1[[#This Row],[Date of Hospital Discharge]]="","",IF(Table1[[#This Row],[Days Between Admissions]]&lt;=90,1,0))</f>
        <v/>
      </c>
      <c r="X369" s="6" t="str">
        <f>IF(Table1[[#This Row],[Date of Hospital Discharge]]="","",IF(Table1[[#This Row],[Days Between Admissions]]="",0,IF(Table1[[#This Row],[Days Between Admissions]]&gt;90,1,0)))</f>
        <v/>
      </c>
      <c r="Y369" s="6" t="str">
        <f>IF(Table1[[#This Row],[Date of Hospital Discharge]]="","",SUM(Table1[Discharge]))</f>
        <v/>
      </c>
      <c r="Z369" s="6" t="str">
        <f>IF(Table1[[#This Row],[Date of Hospital Discharge]]="","",SUM(Table1[Readmission]))</f>
        <v/>
      </c>
      <c r="AA369" s="6" t="str">
        <f>IF(Table1[[#This Row],[Date of Hospital Discharge]]="","",VLOOKUP(Table1[[#This Row],[Discharge Month]],$AI$9:$AJ$20,2,FALSE))</f>
        <v/>
      </c>
      <c r="AB369" s="6" t="str">
        <f>IF(Table1[[#This Row],[Date of Hospital Discharge]]="","",IF(Table1[[#This Row],[Readmission Bucket]]="Readmission within 7 days",1,0))</f>
        <v/>
      </c>
      <c r="AC369" s="6" t="str">
        <f>IF(Table1[[#This Row],[Date of Hospital Discharge]]="","",IF(Table1[[#This Row],[Readmission Bucket]]="Readmission within 14 days",1,0))</f>
        <v/>
      </c>
      <c r="AD369" s="6" t="str">
        <f>IF(Table1[[#This Row],[Date of Hospital Discharge]]="","",IF(Table1[[#This Row],[Readmission Bucket]]="Readmission within 30 days",1,0))</f>
        <v/>
      </c>
      <c r="AE369" s="6" t="str">
        <f>IF(Table1[[#This Row],[Date of Hospital Discharge]]="","",IF(Table1[[#This Row],[Readmission Bucket]]="Readmission within 60 days",1,0))</f>
        <v/>
      </c>
      <c r="AF369" s="6" t="str">
        <f>IF(Table1[[#This Row],[Date of Hospital Discharge]]="","",IF(Table1[[#This Row],[Readmission Bucket]]="Readmission within 90 days",1,0))</f>
        <v/>
      </c>
      <c r="AG369" s="6" t="str">
        <f>IF(Table1[[#This Row],[Date of Hospital Discharge]]="","",IF(Table1[[#This Row],[Readmission Bucket]]="Readmission Greater than 90 Days",1,0))</f>
        <v/>
      </c>
    </row>
    <row r="370" spans="1:33" x14ac:dyDescent="0.4">
      <c r="A370" s="8">
        <v>362</v>
      </c>
      <c r="F370" s="12"/>
      <c r="H370" s="10"/>
      <c r="I370" s="12"/>
      <c r="M370" s="11"/>
      <c r="N370" s="6" t="str">
        <f>IF(Table1[[#This Row],[Date of Hospital Discharge]]="","",1)</f>
        <v/>
      </c>
      <c r="O370" s="6" t="str">
        <f>IF(Table1[[#This Row],[Date of Hospital Discharge]]="","",IF(Table1[[#This Row],[Unplanned Readmission Date]]="",0,1))</f>
        <v/>
      </c>
      <c r="P370" s="6" t="str">
        <f>IF(Table1[[#This Row],[Readmission]]=1,Table1[[#This Row],[Unplanned Readmission Date]]-Table1[[#This Row],[Date of Hospital Discharge]],"")</f>
        <v/>
      </c>
      <c r="Q370" s="6" t="str">
        <f>IF(P370="","",VLOOKUP(P370,Validation!$F$4:$G$10,2,TRUE))</f>
        <v/>
      </c>
      <c r="R370" s="6" t="str">
        <f>IF(Table1[[#This Row],[Date of Hospital Discharge]]="","",TEXT(Table1[[#This Row],[Date of Hospital Discharge]],"mmmm"))</f>
        <v/>
      </c>
      <c r="S370" s="6" t="str">
        <f>IF(Table1[[#This Row],[Date of Hospital Discharge]]="","",IF(Table1[[#This Row],[Days Between Admissions]]&lt;=7,1,0))</f>
        <v/>
      </c>
      <c r="T370" s="6" t="str">
        <f>IF(Table1[[#This Row],[Date of Hospital Discharge]]="","",IF(Table1[[#This Row],[Days Between Admissions]]&lt;=14,1,0))</f>
        <v/>
      </c>
      <c r="U370" s="6" t="str">
        <f>IF(Table1[[#This Row],[Date of Hospital Discharge]]="","",IF(Table1[[#This Row],[Days Between Admissions]]&lt;=30,1,0))</f>
        <v/>
      </c>
      <c r="V370" s="6" t="str">
        <f>IF(Table1[[#This Row],[Date of Hospital Discharge]]="","",IF(Table1[[#This Row],[Days Between Admissions]]&lt;=60,1,0))</f>
        <v/>
      </c>
      <c r="W370" s="6" t="str">
        <f>IF(Table1[[#This Row],[Date of Hospital Discharge]]="","",IF(Table1[[#This Row],[Days Between Admissions]]&lt;=90,1,0))</f>
        <v/>
      </c>
      <c r="X370" s="6" t="str">
        <f>IF(Table1[[#This Row],[Date of Hospital Discharge]]="","",IF(Table1[[#This Row],[Days Between Admissions]]="",0,IF(Table1[[#This Row],[Days Between Admissions]]&gt;90,1,0)))</f>
        <v/>
      </c>
      <c r="Y370" s="6" t="str">
        <f>IF(Table1[[#This Row],[Date of Hospital Discharge]]="","",SUM(Table1[Discharge]))</f>
        <v/>
      </c>
      <c r="Z370" s="6" t="str">
        <f>IF(Table1[[#This Row],[Date of Hospital Discharge]]="","",SUM(Table1[Readmission]))</f>
        <v/>
      </c>
      <c r="AA370" s="6" t="str">
        <f>IF(Table1[[#This Row],[Date of Hospital Discharge]]="","",VLOOKUP(Table1[[#This Row],[Discharge Month]],$AI$9:$AJ$20,2,FALSE))</f>
        <v/>
      </c>
      <c r="AB370" s="6" t="str">
        <f>IF(Table1[[#This Row],[Date of Hospital Discharge]]="","",IF(Table1[[#This Row],[Readmission Bucket]]="Readmission within 7 days",1,0))</f>
        <v/>
      </c>
      <c r="AC370" s="6" t="str">
        <f>IF(Table1[[#This Row],[Date of Hospital Discharge]]="","",IF(Table1[[#This Row],[Readmission Bucket]]="Readmission within 14 days",1,0))</f>
        <v/>
      </c>
      <c r="AD370" s="6" t="str">
        <f>IF(Table1[[#This Row],[Date of Hospital Discharge]]="","",IF(Table1[[#This Row],[Readmission Bucket]]="Readmission within 30 days",1,0))</f>
        <v/>
      </c>
      <c r="AE370" s="6" t="str">
        <f>IF(Table1[[#This Row],[Date of Hospital Discharge]]="","",IF(Table1[[#This Row],[Readmission Bucket]]="Readmission within 60 days",1,0))</f>
        <v/>
      </c>
      <c r="AF370" s="6" t="str">
        <f>IF(Table1[[#This Row],[Date of Hospital Discharge]]="","",IF(Table1[[#This Row],[Readmission Bucket]]="Readmission within 90 days",1,0))</f>
        <v/>
      </c>
      <c r="AG370" s="6" t="str">
        <f>IF(Table1[[#This Row],[Date of Hospital Discharge]]="","",IF(Table1[[#This Row],[Readmission Bucket]]="Readmission Greater than 90 Days",1,0))</f>
        <v/>
      </c>
    </row>
    <row r="371" spans="1:33" x14ac:dyDescent="0.4">
      <c r="A371" s="8">
        <v>363</v>
      </c>
      <c r="F371" s="12"/>
      <c r="H371" s="10"/>
      <c r="I371" s="12"/>
      <c r="M371" s="11"/>
      <c r="N371" s="6" t="str">
        <f>IF(Table1[[#This Row],[Date of Hospital Discharge]]="","",1)</f>
        <v/>
      </c>
      <c r="O371" s="6" t="str">
        <f>IF(Table1[[#This Row],[Date of Hospital Discharge]]="","",IF(Table1[[#This Row],[Unplanned Readmission Date]]="",0,1))</f>
        <v/>
      </c>
      <c r="P371" s="6" t="str">
        <f>IF(Table1[[#This Row],[Readmission]]=1,Table1[[#This Row],[Unplanned Readmission Date]]-Table1[[#This Row],[Date of Hospital Discharge]],"")</f>
        <v/>
      </c>
      <c r="Q371" s="6" t="str">
        <f>IF(P371="","",VLOOKUP(P371,Validation!$F$4:$G$10,2,TRUE))</f>
        <v/>
      </c>
      <c r="R371" s="6" t="str">
        <f>IF(Table1[[#This Row],[Date of Hospital Discharge]]="","",TEXT(Table1[[#This Row],[Date of Hospital Discharge]],"mmmm"))</f>
        <v/>
      </c>
      <c r="S371" s="6" t="str">
        <f>IF(Table1[[#This Row],[Date of Hospital Discharge]]="","",IF(Table1[[#This Row],[Days Between Admissions]]&lt;=7,1,0))</f>
        <v/>
      </c>
      <c r="T371" s="6" t="str">
        <f>IF(Table1[[#This Row],[Date of Hospital Discharge]]="","",IF(Table1[[#This Row],[Days Between Admissions]]&lt;=14,1,0))</f>
        <v/>
      </c>
      <c r="U371" s="6" t="str">
        <f>IF(Table1[[#This Row],[Date of Hospital Discharge]]="","",IF(Table1[[#This Row],[Days Between Admissions]]&lt;=30,1,0))</f>
        <v/>
      </c>
      <c r="V371" s="6" t="str">
        <f>IF(Table1[[#This Row],[Date of Hospital Discharge]]="","",IF(Table1[[#This Row],[Days Between Admissions]]&lt;=60,1,0))</f>
        <v/>
      </c>
      <c r="W371" s="6" t="str">
        <f>IF(Table1[[#This Row],[Date of Hospital Discharge]]="","",IF(Table1[[#This Row],[Days Between Admissions]]&lt;=90,1,0))</f>
        <v/>
      </c>
      <c r="X371" s="6" t="str">
        <f>IF(Table1[[#This Row],[Date of Hospital Discharge]]="","",IF(Table1[[#This Row],[Days Between Admissions]]="",0,IF(Table1[[#This Row],[Days Between Admissions]]&gt;90,1,0)))</f>
        <v/>
      </c>
      <c r="Y371" s="6" t="str">
        <f>IF(Table1[[#This Row],[Date of Hospital Discharge]]="","",SUM(Table1[Discharge]))</f>
        <v/>
      </c>
      <c r="Z371" s="6" t="str">
        <f>IF(Table1[[#This Row],[Date of Hospital Discharge]]="","",SUM(Table1[Readmission]))</f>
        <v/>
      </c>
      <c r="AA371" s="6" t="str">
        <f>IF(Table1[[#This Row],[Date of Hospital Discharge]]="","",VLOOKUP(Table1[[#This Row],[Discharge Month]],$AI$9:$AJ$20,2,FALSE))</f>
        <v/>
      </c>
      <c r="AB371" s="6" t="str">
        <f>IF(Table1[[#This Row],[Date of Hospital Discharge]]="","",IF(Table1[[#This Row],[Readmission Bucket]]="Readmission within 7 days",1,0))</f>
        <v/>
      </c>
      <c r="AC371" s="6" t="str">
        <f>IF(Table1[[#This Row],[Date of Hospital Discharge]]="","",IF(Table1[[#This Row],[Readmission Bucket]]="Readmission within 14 days",1,0))</f>
        <v/>
      </c>
      <c r="AD371" s="6" t="str">
        <f>IF(Table1[[#This Row],[Date of Hospital Discharge]]="","",IF(Table1[[#This Row],[Readmission Bucket]]="Readmission within 30 days",1,0))</f>
        <v/>
      </c>
      <c r="AE371" s="6" t="str">
        <f>IF(Table1[[#This Row],[Date of Hospital Discharge]]="","",IF(Table1[[#This Row],[Readmission Bucket]]="Readmission within 60 days",1,0))</f>
        <v/>
      </c>
      <c r="AF371" s="6" t="str">
        <f>IF(Table1[[#This Row],[Date of Hospital Discharge]]="","",IF(Table1[[#This Row],[Readmission Bucket]]="Readmission within 90 days",1,0))</f>
        <v/>
      </c>
      <c r="AG371" s="6" t="str">
        <f>IF(Table1[[#This Row],[Date of Hospital Discharge]]="","",IF(Table1[[#This Row],[Readmission Bucket]]="Readmission Greater than 90 Days",1,0))</f>
        <v/>
      </c>
    </row>
    <row r="372" spans="1:33" x14ac:dyDescent="0.4">
      <c r="A372" s="8">
        <v>364</v>
      </c>
      <c r="F372" s="12"/>
      <c r="H372" s="10"/>
      <c r="I372" s="12"/>
      <c r="M372" s="11"/>
      <c r="N372" s="6" t="str">
        <f>IF(Table1[[#This Row],[Date of Hospital Discharge]]="","",1)</f>
        <v/>
      </c>
      <c r="O372" s="6" t="str">
        <f>IF(Table1[[#This Row],[Date of Hospital Discharge]]="","",IF(Table1[[#This Row],[Unplanned Readmission Date]]="",0,1))</f>
        <v/>
      </c>
      <c r="P372" s="6" t="str">
        <f>IF(Table1[[#This Row],[Readmission]]=1,Table1[[#This Row],[Unplanned Readmission Date]]-Table1[[#This Row],[Date of Hospital Discharge]],"")</f>
        <v/>
      </c>
      <c r="Q372" s="6" t="str">
        <f>IF(P372="","",VLOOKUP(P372,Validation!$F$4:$G$10,2,TRUE))</f>
        <v/>
      </c>
      <c r="R372" s="6" t="str">
        <f>IF(Table1[[#This Row],[Date of Hospital Discharge]]="","",TEXT(Table1[[#This Row],[Date of Hospital Discharge]],"mmmm"))</f>
        <v/>
      </c>
      <c r="S372" s="6" t="str">
        <f>IF(Table1[[#This Row],[Date of Hospital Discharge]]="","",IF(Table1[[#This Row],[Days Between Admissions]]&lt;=7,1,0))</f>
        <v/>
      </c>
      <c r="T372" s="6" t="str">
        <f>IF(Table1[[#This Row],[Date of Hospital Discharge]]="","",IF(Table1[[#This Row],[Days Between Admissions]]&lt;=14,1,0))</f>
        <v/>
      </c>
      <c r="U372" s="6" t="str">
        <f>IF(Table1[[#This Row],[Date of Hospital Discharge]]="","",IF(Table1[[#This Row],[Days Between Admissions]]&lt;=30,1,0))</f>
        <v/>
      </c>
      <c r="V372" s="6" t="str">
        <f>IF(Table1[[#This Row],[Date of Hospital Discharge]]="","",IF(Table1[[#This Row],[Days Between Admissions]]&lt;=60,1,0))</f>
        <v/>
      </c>
      <c r="W372" s="6" t="str">
        <f>IF(Table1[[#This Row],[Date of Hospital Discharge]]="","",IF(Table1[[#This Row],[Days Between Admissions]]&lt;=90,1,0))</f>
        <v/>
      </c>
      <c r="X372" s="6" t="str">
        <f>IF(Table1[[#This Row],[Date of Hospital Discharge]]="","",IF(Table1[[#This Row],[Days Between Admissions]]="",0,IF(Table1[[#This Row],[Days Between Admissions]]&gt;90,1,0)))</f>
        <v/>
      </c>
      <c r="Y372" s="6" t="str">
        <f>IF(Table1[[#This Row],[Date of Hospital Discharge]]="","",SUM(Table1[Discharge]))</f>
        <v/>
      </c>
      <c r="Z372" s="6" t="str">
        <f>IF(Table1[[#This Row],[Date of Hospital Discharge]]="","",SUM(Table1[Readmission]))</f>
        <v/>
      </c>
      <c r="AA372" s="6" t="str">
        <f>IF(Table1[[#This Row],[Date of Hospital Discharge]]="","",VLOOKUP(Table1[[#This Row],[Discharge Month]],$AI$9:$AJ$20,2,FALSE))</f>
        <v/>
      </c>
      <c r="AB372" s="6" t="str">
        <f>IF(Table1[[#This Row],[Date of Hospital Discharge]]="","",IF(Table1[[#This Row],[Readmission Bucket]]="Readmission within 7 days",1,0))</f>
        <v/>
      </c>
      <c r="AC372" s="6" t="str">
        <f>IF(Table1[[#This Row],[Date of Hospital Discharge]]="","",IF(Table1[[#This Row],[Readmission Bucket]]="Readmission within 14 days",1,0))</f>
        <v/>
      </c>
      <c r="AD372" s="6" t="str">
        <f>IF(Table1[[#This Row],[Date of Hospital Discharge]]="","",IF(Table1[[#This Row],[Readmission Bucket]]="Readmission within 30 days",1,0))</f>
        <v/>
      </c>
      <c r="AE372" s="6" t="str">
        <f>IF(Table1[[#This Row],[Date of Hospital Discharge]]="","",IF(Table1[[#This Row],[Readmission Bucket]]="Readmission within 60 days",1,0))</f>
        <v/>
      </c>
      <c r="AF372" s="6" t="str">
        <f>IF(Table1[[#This Row],[Date of Hospital Discharge]]="","",IF(Table1[[#This Row],[Readmission Bucket]]="Readmission within 90 days",1,0))</f>
        <v/>
      </c>
      <c r="AG372" s="6" t="str">
        <f>IF(Table1[[#This Row],[Date of Hospital Discharge]]="","",IF(Table1[[#This Row],[Readmission Bucket]]="Readmission Greater than 90 Days",1,0))</f>
        <v/>
      </c>
    </row>
    <row r="373" spans="1:33" x14ac:dyDescent="0.4">
      <c r="A373" s="8">
        <v>365</v>
      </c>
      <c r="F373" s="12"/>
      <c r="H373" s="10"/>
      <c r="I373" s="12"/>
      <c r="M373" s="11"/>
      <c r="N373" s="6" t="str">
        <f>IF(Table1[[#This Row],[Date of Hospital Discharge]]="","",1)</f>
        <v/>
      </c>
      <c r="O373" s="6" t="str">
        <f>IF(Table1[[#This Row],[Date of Hospital Discharge]]="","",IF(Table1[[#This Row],[Unplanned Readmission Date]]="",0,1))</f>
        <v/>
      </c>
      <c r="P373" s="6" t="str">
        <f>IF(Table1[[#This Row],[Readmission]]=1,Table1[[#This Row],[Unplanned Readmission Date]]-Table1[[#This Row],[Date of Hospital Discharge]],"")</f>
        <v/>
      </c>
      <c r="Q373" s="6" t="str">
        <f>IF(P373="","",VLOOKUP(P373,Validation!$F$4:$G$10,2,TRUE))</f>
        <v/>
      </c>
      <c r="R373" s="6" t="str">
        <f>IF(Table1[[#This Row],[Date of Hospital Discharge]]="","",TEXT(Table1[[#This Row],[Date of Hospital Discharge]],"mmmm"))</f>
        <v/>
      </c>
      <c r="S373" s="6" t="str">
        <f>IF(Table1[[#This Row],[Date of Hospital Discharge]]="","",IF(Table1[[#This Row],[Days Between Admissions]]&lt;=7,1,0))</f>
        <v/>
      </c>
      <c r="T373" s="6" t="str">
        <f>IF(Table1[[#This Row],[Date of Hospital Discharge]]="","",IF(Table1[[#This Row],[Days Between Admissions]]&lt;=14,1,0))</f>
        <v/>
      </c>
      <c r="U373" s="6" t="str">
        <f>IF(Table1[[#This Row],[Date of Hospital Discharge]]="","",IF(Table1[[#This Row],[Days Between Admissions]]&lt;=30,1,0))</f>
        <v/>
      </c>
      <c r="V373" s="6" t="str">
        <f>IF(Table1[[#This Row],[Date of Hospital Discharge]]="","",IF(Table1[[#This Row],[Days Between Admissions]]&lt;=60,1,0))</f>
        <v/>
      </c>
      <c r="W373" s="6" t="str">
        <f>IF(Table1[[#This Row],[Date of Hospital Discharge]]="","",IF(Table1[[#This Row],[Days Between Admissions]]&lt;=90,1,0))</f>
        <v/>
      </c>
      <c r="X373" s="6" t="str">
        <f>IF(Table1[[#This Row],[Date of Hospital Discharge]]="","",IF(Table1[[#This Row],[Days Between Admissions]]="",0,IF(Table1[[#This Row],[Days Between Admissions]]&gt;90,1,0)))</f>
        <v/>
      </c>
      <c r="Y373" s="6" t="str">
        <f>IF(Table1[[#This Row],[Date of Hospital Discharge]]="","",SUM(Table1[Discharge]))</f>
        <v/>
      </c>
      <c r="Z373" s="6" t="str">
        <f>IF(Table1[[#This Row],[Date of Hospital Discharge]]="","",SUM(Table1[Readmission]))</f>
        <v/>
      </c>
      <c r="AA373" s="6" t="str">
        <f>IF(Table1[[#This Row],[Date of Hospital Discharge]]="","",VLOOKUP(Table1[[#This Row],[Discharge Month]],$AI$9:$AJ$20,2,FALSE))</f>
        <v/>
      </c>
      <c r="AB373" s="6" t="str">
        <f>IF(Table1[[#This Row],[Date of Hospital Discharge]]="","",IF(Table1[[#This Row],[Readmission Bucket]]="Readmission within 7 days",1,0))</f>
        <v/>
      </c>
      <c r="AC373" s="6" t="str">
        <f>IF(Table1[[#This Row],[Date of Hospital Discharge]]="","",IF(Table1[[#This Row],[Readmission Bucket]]="Readmission within 14 days",1,0))</f>
        <v/>
      </c>
      <c r="AD373" s="6" t="str">
        <f>IF(Table1[[#This Row],[Date of Hospital Discharge]]="","",IF(Table1[[#This Row],[Readmission Bucket]]="Readmission within 30 days",1,0))</f>
        <v/>
      </c>
      <c r="AE373" s="6" t="str">
        <f>IF(Table1[[#This Row],[Date of Hospital Discharge]]="","",IF(Table1[[#This Row],[Readmission Bucket]]="Readmission within 60 days",1,0))</f>
        <v/>
      </c>
      <c r="AF373" s="6" t="str">
        <f>IF(Table1[[#This Row],[Date of Hospital Discharge]]="","",IF(Table1[[#This Row],[Readmission Bucket]]="Readmission within 90 days",1,0))</f>
        <v/>
      </c>
      <c r="AG373" s="6" t="str">
        <f>IF(Table1[[#This Row],[Date of Hospital Discharge]]="","",IF(Table1[[#This Row],[Readmission Bucket]]="Readmission Greater than 90 Days",1,0))</f>
        <v/>
      </c>
    </row>
    <row r="374" spans="1:33" x14ac:dyDescent="0.4">
      <c r="A374" s="8">
        <v>366</v>
      </c>
      <c r="F374" s="12"/>
      <c r="H374" s="10"/>
      <c r="I374" s="12"/>
      <c r="M374" s="11"/>
      <c r="N374" s="6" t="str">
        <f>IF(Table1[[#This Row],[Date of Hospital Discharge]]="","",1)</f>
        <v/>
      </c>
      <c r="O374" s="6" t="str">
        <f>IF(Table1[[#This Row],[Date of Hospital Discharge]]="","",IF(Table1[[#This Row],[Unplanned Readmission Date]]="",0,1))</f>
        <v/>
      </c>
      <c r="P374" s="6" t="str">
        <f>IF(Table1[[#This Row],[Readmission]]=1,Table1[[#This Row],[Unplanned Readmission Date]]-Table1[[#This Row],[Date of Hospital Discharge]],"")</f>
        <v/>
      </c>
      <c r="Q374" s="6" t="str">
        <f>IF(P374="","",VLOOKUP(P374,Validation!$F$4:$G$10,2,TRUE))</f>
        <v/>
      </c>
      <c r="R374" s="6" t="str">
        <f>IF(Table1[[#This Row],[Date of Hospital Discharge]]="","",TEXT(Table1[[#This Row],[Date of Hospital Discharge]],"mmmm"))</f>
        <v/>
      </c>
      <c r="S374" s="6" t="str">
        <f>IF(Table1[[#This Row],[Date of Hospital Discharge]]="","",IF(Table1[[#This Row],[Days Between Admissions]]&lt;=7,1,0))</f>
        <v/>
      </c>
      <c r="T374" s="6" t="str">
        <f>IF(Table1[[#This Row],[Date of Hospital Discharge]]="","",IF(Table1[[#This Row],[Days Between Admissions]]&lt;=14,1,0))</f>
        <v/>
      </c>
      <c r="U374" s="6" t="str">
        <f>IF(Table1[[#This Row],[Date of Hospital Discharge]]="","",IF(Table1[[#This Row],[Days Between Admissions]]&lt;=30,1,0))</f>
        <v/>
      </c>
      <c r="V374" s="6" t="str">
        <f>IF(Table1[[#This Row],[Date of Hospital Discharge]]="","",IF(Table1[[#This Row],[Days Between Admissions]]&lt;=60,1,0))</f>
        <v/>
      </c>
      <c r="W374" s="6" t="str">
        <f>IF(Table1[[#This Row],[Date of Hospital Discharge]]="","",IF(Table1[[#This Row],[Days Between Admissions]]&lt;=90,1,0))</f>
        <v/>
      </c>
      <c r="X374" s="6" t="str">
        <f>IF(Table1[[#This Row],[Date of Hospital Discharge]]="","",IF(Table1[[#This Row],[Days Between Admissions]]="",0,IF(Table1[[#This Row],[Days Between Admissions]]&gt;90,1,0)))</f>
        <v/>
      </c>
      <c r="Y374" s="6" t="str">
        <f>IF(Table1[[#This Row],[Date of Hospital Discharge]]="","",SUM(Table1[Discharge]))</f>
        <v/>
      </c>
      <c r="Z374" s="6" t="str">
        <f>IF(Table1[[#This Row],[Date of Hospital Discharge]]="","",SUM(Table1[Readmission]))</f>
        <v/>
      </c>
      <c r="AA374" s="6" t="str">
        <f>IF(Table1[[#This Row],[Date of Hospital Discharge]]="","",VLOOKUP(Table1[[#This Row],[Discharge Month]],$AI$9:$AJ$20,2,FALSE))</f>
        <v/>
      </c>
      <c r="AB374" s="6" t="str">
        <f>IF(Table1[[#This Row],[Date of Hospital Discharge]]="","",IF(Table1[[#This Row],[Readmission Bucket]]="Readmission within 7 days",1,0))</f>
        <v/>
      </c>
      <c r="AC374" s="6" t="str">
        <f>IF(Table1[[#This Row],[Date of Hospital Discharge]]="","",IF(Table1[[#This Row],[Readmission Bucket]]="Readmission within 14 days",1,0))</f>
        <v/>
      </c>
      <c r="AD374" s="6" t="str">
        <f>IF(Table1[[#This Row],[Date of Hospital Discharge]]="","",IF(Table1[[#This Row],[Readmission Bucket]]="Readmission within 30 days",1,0))</f>
        <v/>
      </c>
      <c r="AE374" s="6" t="str">
        <f>IF(Table1[[#This Row],[Date of Hospital Discharge]]="","",IF(Table1[[#This Row],[Readmission Bucket]]="Readmission within 60 days",1,0))</f>
        <v/>
      </c>
      <c r="AF374" s="6" t="str">
        <f>IF(Table1[[#This Row],[Date of Hospital Discharge]]="","",IF(Table1[[#This Row],[Readmission Bucket]]="Readmission within 90 days",1,0))</f>
        <v/>
      </c>
      <c r="AG374" s="6" t="str">
        <f>IF(Table1[[#This Row],[Date of Hospital Discharge]]="","",IF(Table1[[#This Row],[Readmission Bucket]]="Readmission Greater than 90 Days",1,0))</f>
        <v/>
      </c>
    </row>
    <row r="375" spans="1:33" x14ac:dyDescent="0.4">
      <c r="A375" s="8">
        <v>367</v>
      </c>
      <c r="F375" s="12"/>
      <c r="H375" s="10"/>
      <c r="I375" s="12"/>
      <c r="M375" s="11"/>
      <c r="N375" s="6" t="str">
        <f>IF(Table1[[#This Row],[Date of Hospital Discharge]]="","",1)</f>
        <v/>
      </c>
      <c r="O375" s="6" t="str">
        <f>IF(Table1[[#This Row],[Date of Hospital Discharge]]="","",IF(Table1[[#This Row],[Unplanned Readmission Date]]="",0,1))</f>
        <v/>
      </c>
      <c r="P375" s="6" t="str">
        <f>IF(Table1[[#This Row],[Readmission]]=1,Table1[[#This Row],[Unplanned Readmission Date]]-Table1[[#This Row],[Date of Hospital Discharge]],"")</f>
        <v/>
      </c>
      <c r="Q375" s="6" t="str">
        <f>IF(P375="","",VLOOKUP(P375,Validation!$F$4:$G$10,2,TRUE))</f>
        <v/>
      </c>
      <c r="R375" s="6" t="str">
        <f>IF(Table1[[#This Row],[Date of Hospital Discharge]]="","",TEXT(Table1[[#This Row],[Date of Hospital Discharge]],"mmmm"))</f>
        <v/>
      </c>
      <c r="S375" s="6" t="str">
        <f>IF(Table1[[#This Row],[Date of Hospital Discharge]]="","",IF(Table1[[#This Row],[Days Between Admissions]]&lt;=7,1,0))</f>
        <v/>
      </c>
      <c r="T375" s="6" t="str">
        <f>IF(Table1[[#This Row],[Date of Hospital Discharge]]="","",IF(Table1[[#This Row],[Days Between Admissions]]&lt;=14,1,0))</f>
        <v/>
      </c>
      <c r="U375" s="6" t="str">
        <f>IF(Table1[[#This Row],[Date of Hospital Discharge]]="","",IF(Table1[[#This Row],[Days Between Admissions]]&lt;=30,1,0))</f>
        <v/>
      </c>
      <c r="V375" s="6" t="str">
        <f>IF(Table1[[#This Row],[Date of Hospital Discharge]]="","",IF(Table1[[#This Row],[Days Between Admissions]]&lt;=60,1,0))</f>
        <v/>
      </c>
      <c r="W375" s="6" t="str">
        <f>IF(Table1[[#This Row],[Date of Hospital Discharge]]="","",IF(Table1[[#This Row],[Days Between Admissions]]&lt;=90,1,0))</f>
        <v/>
      </c>
      <c r="X375" s="6" t="str">
        <f>IF(Table1[[#This Row],[Date of Hospital Discharge]]="","",IF(Table1[[#This Row],[Days Between Admissions]]="",0,IF(Table1[[#This Row],[Days Between Admissions]]&gt;90,1,0)))</f>
        <v/>
      </c>
      <c r="Y375" s="6" t="str">
        <f>IF(Table1[[#This Row],[Date of Hospital Discharge]]="","",SUM(Table1[Discharge]))</f>
        <v/>
      </c>
      <c r="Z375" s="6" t="str">
        <f>IF(Table1[[#This Row],[Date of Hospital Discharge]]="","",SUM(Table1[Readmission]))</f>
        <v/>
      </c>
      <c r="AA375" s="6" t="str">
        <f>IF(Table1[[#This Row],[Date of Hospital Discharge]]="","",VLOOKUP(Table1[[#This Row],[Discharge Month]],$AI$9:$AJ$20,2,FALSE))</f>
        <v/>
      </c>
      <c r="AB375" s="6" t="str">
        <f>IF(Table1[[#This Row],[Date of Hospital Discharge]]="","",IF(Table1[[#This Row],[Readmission Bucket]]="Readmission within 7 days",1,0))</f>
        <v/>
      </c>
      <c r="AC375" s="6" t="str">
        <f>IF(Table1[[#This Row],[Date of Hospital Discharge]]="","",IF(Table1[[#This Row],[Readmission Bucket]]="Readmission within 14 days",1,0))</f>
        <v/>
      </c>
      <c r="AD375" s="6" t="str">
        <f>IF(Table1[[#This Row],[Date of Hospital Discharge]]="","",IF(Table1[[#This Row],[Readmission Bucket]]="Readmission within 30 days",1,0))</f>
        <v/>
      </c>
      <c r="AE375" s="6" t="str">
        <f>IF(Table1[[#This Row],[Date of Hospital Discharge]]="","",IF(Table1[[#This Row],[Readmission Bucket]]="Readmission within 60 days",1,0))</f>
        <v/>
      </c>
      <c r="AF375" s="6" t="str">
        <f>IF(Table1[[#This Row],[Date of Hospital Discharge]]="","",IF(Table1[[#This Row],[Readmission Bucket]]="Readmission within 90 days",1,0))</f>
        <v/>
      </c>
      <c r="AG375" s="6" t="str">
        <f>IF(Table1[[#This Row],[Date of Hospital Discharge]]="","",IF(Table1[[#This Row],[Readmission Bucket]]="Readmission Greater than 90 Days",1,0))</f>
        <v/>
      </c>
    </row>
    <row r="376" spans="1:33" x14ac:dyDescent="0.4">
      <c r="A376" s="8">
        <v>368</v>
      </c>
      <c r="F376" s="12"/>
      <c r="H376" s="10"/>
      <c r="I376" s="12"/>
      <c r="M376" s="11"/>
      <c r="N376" s="6" t="str">
        <f>IF(Table1[[#This Row],[Date of Hospital Discharge]]="","",1)</f>
        <v/>
      </c>
      <c r="O376" s="6" t="str">
        <f>IF(Table1[[#This Row],[Date of Hospital Discharge]]="","",IF(Table1[[#This Row],[Unplanned Readmission Date]]="",0,1))</f>
        <v/>
      </c>
      <c r="P376" s="6" t="str">
        <f>IF(Table1[[#This Row],[Readmission]]=1,Table1[[#This Row],[Unplanned Readmission Date]]-Table1[[#This Row],[Date of Hospital Discharge]],"")</f>
        <v/>
      </c>
      <c r="Q376" s="6" t="str">
        <f>IF(P376="","",VLOOKUP(P376,Validation!$F$4:$G$10,2,TRUE))</f>
        <v/>
      </c>
      <c r="R376" s="6" t="str">
        <f>IF(Table1[[#This Row],[Date of Hospital Discharge]]="","",TEXT(Table1[[#This Row],[Date of Hospital Discharge]],"mmmm"))</f>
        <v/>
      </c>
      <c r="S376" s="6" t="str">
        <f>IF(Table1[[#This Row],[Date of Hospital Discharge]]="","",IF(Table1[[#This Row],[Days Between Admissions]]&lt;=7,1,0))</f>
        <v/>
      </c>
      <c r="T376" s="6" t="str">
        <f>IF(Table1[[#This Row],[Date of Hospital Discharge]]="","",IF(Table1[[#This Row],[Days Between Admissions]]&lt;=14,1,0))</f>
        <v/>
      </c>
      <c r="U376" s="6" t="str">
        <f>IF(Table1[[#This Row],[Date of Hospital Discharge]]="","",IF(Table1[[#This Row],[Days Between Admissions]]&lt;=30,1,0))</f>
        <v/>
      </c>
      <c r="V376" s="6" t="str">
        <f>IF(Table1[[#This Row],[Date of Hospital Discharge]]="","",IF(Table1[[#This Row],[Days Between Admissions]]&lt;=60,1,0))</f>
        <v/>
      </c>
      <c r="W376" s="6" t="str">
        <f>IF(Table1[[#This Row],[Date of Hospital Discharge]]="","",IF(Table1[[#This Row],[Days Between Admissions]]&lt;=90,1,0))</f>
        <v/>
      </c>
      <c r="X376" s="6" t="str">
        <f>IF(Table1[[#This Row],[Date of Hospital Discharge]]="","",IF(Table1[[#This Row],[Days Between Admissions]]="",0,IF(Table1[[#This Row],[Days Between Admissions]]&gt;90,1,0)))</f>
        <v/>
      </c>
      <c r="Y376" s="6" t="str">
        <f>IF(Table1[[#This Row],[Date of Hospital Discharge]]="","",SUM(Table1[Discharge]))</f>
        <v/>
      </c>
      <c r="Z376" s="6" t="str">
        <f>IF(Table1[[#This Row],[Date of Hospital Discharge]]="","",SUM(Table1[Readmission]))</f>
        <v/>
      </c>
      <c r="AA376" s="6" t="str">
        <f>IF(Table1[[#This Row],[Date of Hospital Discharge]]="","",VLOOKUP(Table1[[#This Row],[Discharge Month]],$AI$9:$AJ$20,2,FALSE))</f>
        <v/>
      </c>
      <c r="AB376" s="6" t="str">
        <f>IF(Table1[[#This Row],[Date of Hospital Discharge]]="","",IF(Table1[[#This Row],[Readmission Bucket]]="Readmission within 7 days",1,0))</f>
        <v/>
      </c>
      <c r="AC376" s="6" t="str">
        <f>IF(Table1[[#This Row],[Date of Hospital Discharge]]="","",IF(Table1[[#This Row],[Readmission Bucket]]="Readmission within 14 days",1,0))</f>
        <v/>
      </c>
      <c r="AD376" s="6" t="str">
        <f>IF(Table1[[#This Row],[Date of Hospital Discharge]]="","",IF(Table1[[#This Row],[Readmission Bucket]]="Readmission within 30 days",1,0))</f>
        <v/>
      </c>
      <c r="AE376" s="6" t="str">
        <f>IF(Table1[[#This Row],[Date of Hospital Discharge]]="","",IF(Table1[[#This Row],[Readmission Bucket]]="Readmission within 60 days",1,0))</f>
        <v/>
      </c>
      <c r="AF376" s="6" t="str">
        <f>IF(Table1[[#This Row],[Date of Hospital Discharge]]="","",IF(Table1[[#This Row],[Readmission Bucket]]="Readmission within 90 days",1,0))</f>
        <v/>
      </c>
      <c r="AG376" s="6" t="str">
        <f>IF(Table1[[#This Row],[Date of Hospital Discharge]]="","",IF(Table1[[#This Row],[Readmission Bucket]]="Readmission Greater than 90 Days",1,0))</f>
        <v/>
      </c>
    </row>
    <row r="377" spans="1:33" x14ac:dyDescent="0.4">
      <c r="A377" s="8">
        <v>369</v>
      </c>
      <c r="F377" s="12"/>
      <c r="H377" s="10"/>
      <c r="I377" s="12"/>
      <c r="M377" s="11"/>
      <c r="N377" s="6" t="str">
        <f>IF(Table1[[#This Row],[Date of Hospital Discharge]]="","",1)</f>
        <v/>
      </c>
      <c r="O377" s="6" t="str">
        <f>IF(Table1[[#This Row],[Date of Hospital Discharge]]="","",IF(Table1[[#This Row],[Unplanned Readmission Date]]="",0,1))</f>
        <v/>
      </c>
      <c r="P377" s="6" t="str">
        <f>IF(Table1[[#This Row],[Readmission]]=1,Table1[[#This Row],[Unplanned Readmission Date]]-Table1[[#This Row],[Date of Hospital Discharge]],"")</f>
        <v/>
      </c>
      <c r="Q377" s="6" t="str">
        <f>IF(P377="","",VLOOKUP(P377,Validation!$F$4:$G$10,2,TRUE))</f>
        <v/>
      </c>
      <c r="R377" s="6" t="str">
        <f>IF(Table1[[#This Row],[Date of Hospital Discharge]]="","",TEXT(Table1[[#This Row],[Date of Hospital Discharge]],"mmmm"))</f>
        <v/>
      </c>
      <c r="S377" s="6" t="str">
        <f>IF(Table1[[#This Row],[Date of Hospital Discharge]]="","",IF(Table1[[#This Row],[Days Between Admissions]]&lt;=7,1,0))</f>
        <v/>
      </c>
      <c r="T377" s="6" t="str">
        <f>IF(Table1[[#This Row],[Date of Hospital Discharge]]="","",IF(Table1[[#This Row],[Days Between Admissions]]&lt;=14,1,0))</f>
        <v/>
      </c>
      <c r="U377" s="6" t="str">
        <f>IF(Table1[[#This Row],[Date of Hospital Discharge]]="","",IF(Table1[[#This Row],[Days Between Admissions]]&lt;=30,1,0))</f>
        <v/>
      </c>
      <c r="V377" s="6" t="str">
        <f>IF(Table1[[#This Row],[Date of Hospital Discharge]]="","",IF(Table1[[#This Row],[Days Between Admissions]]&lt;=60,1,0))</f>
        <v/>
      </c>
      <c r="W377" s="6" t="str">
        <f>IF(Table1[[#This Row],[Date of Hospital Discharge]]="","",IF(Table1[[#This Row],[Days Between Admissions]]&lt;=90,1,0))</f>
        <v/>
      </c>
      <c r="X377" s="6" t="str">
        <f>IF(Table1[[#This Row],[Date of Hospital Discharge]]="","",IF(Table1[[#This Row],[Days Between Admissions]]="",0,IF(Table1[[#This Row],[Days Between Admissions]]&gt;90,1,0)))</f>
        <v/>
      </c>
      <c r="Y377" s="6" t="str">
        <f>IF(Table1[[#This Row],[Date of Hospital Discharge]]="","",SUM(Table1[Discharge]))</f>
        <v/>
      </c>
      <c r="Z377" s="6" t="str">
        <f>IF(Table1[[#This Row],[Date of Hospital Discharge]]="","",SUM(Table1[Readmission]))</f>
        <v/>
      </c>
      <c r="AA377" s="6" t="str">
        <f>IF(Table1[[#This Row],[Date of Hospital Discharge]]="","",VLOOKUP(Table1[[#This Row],[Discharge Month]],$AI$9:$AJ$20,2,FALSE))</f>
        <v/>
      </c>
      <c r="AB377" s="6" t="str">
        <f>IF(Table1[[#This Row],[Date of Hospital Discharge]]="","",IF(Table1[[#This Row],[Readmission Bucket]]="Readmission within 7 days",1,0))</f>
        <v/>
      </c>
      <c r="AC377" s="6" t="str">
        <f>IF(Table1[[#This Row],[Date of Hospital Discharge]]="","",IF(Table1[[#This Row],[Readmission Bucket]]="Readmission within 14 days",1,0))</f>
        <v/>
      </c>
      <c r="AD377" s="6" t="str">
        <f>IF(Table1[[#This Row],[Date of Hospital Discharge]]="","",IF(Table1[[#This Row],[Readmission Bucket]]="Readmission within 30 days",1,0))</f>
        <v/>
      </c>
      <c r="AE377" s="6" t="str">
        <f>IF(Table1[[#This Row],[Date of Hospital Discharge]]="","",IF(Table1[[#This Row],[Readmission Bucket]]="Readmission within 60 days",1,0))</f>
        <v/>
      </c>
      <c r="AF377" s="6" t="str">
        <f>IF(Table1[[#This Row],[Date of Hospital Discharge]]="","",IF(Table1[[#This Row],[Readmission Bucket]]="Readmission within 90 days",1,0))</f>
        <v/>
      </c>
      <c r="AG377" s="6" t="str">
        <f>IF(Table1[[#This Row],[Date of Hospital Discharge]]="","",IF(Table1[[#This Row],[Readmission Bucket]]="Readmission Greater than 90 Days",1,0))</f>
        <v/>
      </c>
    </row>
    <row r="378" spans="1:33" x14ac:dyDescent="0.4">
      <c r="A378" s="8">
        <v>370</v>
      </c>
      <c r="F378" s="12"/>
      <c r="H378" s="10"/>
      <c r="I378" s="12"/>
      <c r="M378" s="11"/>
      <c r="N378" s="6" t="str">
        <f>IF(Table1[[#This Row],[Date of Hospital Discharge]]="","",1)</f>
        <v/>
      </c>
      <c r="O378" s="6" t="str">
        <f>IF(Table1[[#This Row],[Date of Hospital Discharge]]="","",IF(Table1[[#This Row],[Unplanned Readmission Date]]="",0,1))</f>
        <v/>
      </c>
      <c r="P378" s="6" t="str">
        <f>IF(Table1[[#This Row],[Readmission]]=1,Table1[[#This Row],[Unplanned Readmission Date]]-Table1[[#This Row],[Date of Hospital Discharge]],"")</f>
        <v/>
      </c>
      <c r="Q378" s="6" t="str">
        <f>IF(P378="","",VLOOKUP(P378,Validation!$F$4:$G$10,2,TRUE))</f>
        <v/>
      </c>
      <c r="R378" s="6" t="str">
        <f>IF(Table1[[#This Row],[Date of Hospital Discharge]]="","",TEXT(Table1[[#This Row],[Date of Hospital Discharge]],"mmmm"))</f>
        <v/>
      </c>
      <c r="S378" s="6" t="str">
        <f>IF(Table1[[#This Row],[Date of Hospital Discharge]]="","",IF(Table1[[#This Row],[Days Between Admissions]]&lt;=7,1,0))</f>
        <v/>
      </c>
      <c r="T378" s="6" t="str">
        <f>IF(Table1[[#This Row],[Date of Hospital Discharge]]="","",IF(Table1[[#This Row],[Days Between Admissions]]&lt;=14,1,0))</f>
        <v/>
      </c>
      <c r="U378" s="6" t="str">
        <f>IF(Table1[[#This Row],[Date of Hospital Discharge]]="","",IF(Table1[[#This Row],[Days Between Admissions]]&lt;=30,1,0))</f>
        <v/>
      </c>
      <c r="V378" s="6" t="str">
        <f>IF(Table1[[#This Row],[Date of Hospital Discharge]]="","",IF(Table1[[#This Row],[Days Between Admissions]]&lt;=60,1,0))</f>
        <v/>
      </c>
      <c r="W378" s="6" t="str">
        <f>IF(Table1[[#This Row],[Date of Hospital Discharge]]="","",IF(Table1[[#This Row],[Days Between Admissions]]&lt;=90,1,0))</f>
        <v/>
      </c>
      <c r="X378" s="6" t="str">
        <f>IF(Table1[[#This Row],[Date of Hospital Discharge]]="","",IF(Table1[[#This Row],[Days Between Admissions]]="",0,IF(Table1[[#This Row],[Days Between Admissions]]&gt;90,1,0)))</f>
        <v/>
      </c>
      <c r="Y378" s="6" t="str">
        <f>IF(Table1[[#This Row],[Date of Hospital Discharge]]="","",SUM(Table1[Discharge]))</f>
        <v/>
      </c>
      <c r="Z378" s="6" t="str">
        <f>IF(Table1[[#This Row],[Date of Hospital Discharge]]="","",SUM(Table1[Readmission]))</f>
        <v/>
      </c>
      <c r="AA378" s="6" t="str">
        <f>IF(Table1[[#This Row],[Date of Hospital Discharge]]="","",VLOOKUP(Table1[[#This Row],[Discharge Month]],$AI$9:$AJ$20,2,FALSE))</f>
        <v/>
      </c>
      <c r="AB378" s="6" t="str">
        <f>IF(Table1[[#This Row],[Date of Hospital Discharge]]="","",IF(Table1[[#This Row],[Readmission Bucket]]="Readmission within 7 days",1,0))</f>
        <v/>
      </c>
      <c r="AC378" s="6" t="str">
        <f>IF(Table1[[#This Row],[Date of Hospital Discharge]]="","",IF(Table1[[#This Row],[Readmission Bucket]]="Readmission within 14 days",1,0))</f>
        <v/>
      </c>
      <c r="AD378" s="6" t="str">
        <f>IF(Table1[[#This Row],[Date of Hospital Discharge]]="","",IF(Table1[[#This Row],[Readmission Bucket]]="Readmission within 30 days",1,0))</f>
        <v/>
      </c>
      <c r="AE378" s="6" t="str">
        <f>IF(Table1[[#This Row],[Date of Hospital Discharge]]="","",IF(Table1[[#This Row],[Readmission Bucket]]="Readmission within 60 days",1,0))</f>
        <v/>
      </c>
      <c r="AF378" s="6" t="str">
        <f>IF(Table1[[#This Row],[Date of Hospital Discharge]]="","",IF(Table1[[#This Row],[Readmission Bucket]]="Readmission within 90 days",1,0))</f>
        <v/>
      </c>
      <c r="AG378" s="6" t="str">
        <f>IF(Table1[[#This Row],[Date of Hospital Discharge]]="","",IF(Table1[[#This Row],[Readmission Bucket]]="Readmission Greater than 90 Days",1,0))</f>
        <v/>
      </c>
    </row>
    <row r="379" spans="1:33" x14ac:dyDescent="0.4">
      <c r="A379" s="8">
        <v>371</v>
      </c>
      <c r="F379" s="12"/>
      <c r="H379" s="10"/>
      <c r="I379" s="12"/>
      <c r="M379" s="11"/>
      <c r="N379" s="6" t="str">
        <f>IF(Table1[[#This Row],[Date of Hospital Discharge]]="","",1)</f>
        <v/>
      </c>
      <c r="O379" s="6" t="str">
        <f>IF(Table1[[#This Row],[Date of Hospital Discharge]]="","",IF(Table1[[#This Row],[Unplanned Readmission Date]]="",0,1))</f>
        <v/>
      </c>
      <c r="P379" s="6" t="str">
        <f>IF(Table1[[#This Row],[Readmission]]=1,Table1[[#This Row],[Unplanned Readmission Date]]-Table1[[#This Row],[Date of Hospital Discharge]],"")</f>
        <v/>
      </c>
      <c r="Q379" s="6" t="str">
        <f>IF(P379="","",VLOOKUP(P379,Validation!$F$4:$G$10,2,TRUE))</f>
        <v/>
      </c>
      <c r="R379" s="6" t="str">
        <f>IF(Table1[[#This Row],[Date of Hospital Discharge]]="","",TEXT(Table1[[#This Row],[Date of Hospital Discharge]],"mmmm"))</f>
        <v/>
      </c>
      <c r="S379" s="6" t="str">
        <f>IF(Table1[[#This Row],[Date of Hospital Discharge]]="","",IF(Table1[[#This Row],[Days Between Admissions]]&lt;=7,1,0))</f>
        <v/>
      </c>
      <c r="T379" s="6" t="str">
        <f>IF(Table1[[#This Row],[Date of Hospital Discharge]]="","",IF(Table1[[#This Row],[Days Between Admissions]]&lt;=14,1,0))</f>
        <v/>
      </c>
      <c r="U379" s="6" t="str">
        <f>IF(Table1[[#This Row],[Date of Hospital Discharge]]="","",IF(Table1[[#This Row],[Days Between Admissions]]&lt;=30,1,0))</f>
        <v/>
      </c>
      <c r="V379" s="6" t="str">
        <f>IF(Table1[[#This Row],[Date of Hospital Discharge]]="","",IF(Table1[[#This Row],[Days Between Admissions]]&lt;=60,1,0))</f>
        <v/>
      </c>
      <c r="W379" s="6" t="str">
        <f>IF(Table1[[#This Row],[Date of Hospital Discharge]]="","",IF(Table1[[#This Row],[Days Between Admissions]]&lt;=90,1,0))</f>
        <v/>
      </c>
      <c r="X379" s="6" t="str">
        <f>IF(Table1[[#This Row],[Date of Hospital Discharge]]="","",IF(Table1[[#This Row],[Days Between Admissions]]="",0,IF(Table1[[#This Row],[Days Between Admissions]]&gt;90,1,0)))</f>
        <v/>
      </c>
      <c r="Y379" s="6" t="str">
        <f>IF(Table1[[#This Row],[Date of Hospital Discharge]]="","",SUM(Table1[Discharge]))</f>
        <v/>
      </c>
      <c r="Z379" s="6" t="str">
        <f>IF(Table1[[#This Row],[Date of Hospital Discharge]]="","",SUM(Table1[Readmission]))</f>
        <v/>
      </c>
      <c r="AA379" s="6" t="str">
        <f>IF(Table1[[#This Row],[Date of Hospital Discharge]]="","",VLOOKUP(Table1[[#This Row],[Discharge Month]],$AI$9:$AJ$20,2,FALSE))</f>
        <v/>
      </c>
      <c r="AB379" s="6" t="str">
        <f>IF(Table1[[#This Row],[Date of Hospital Discharge]]="","",IF(Table1[[#This Row],[Readmission Bucket]]="Readmission within 7 days",1,0))</f>
        <v/>
      </c>
      <c r="AC379" s="6" t="str">
        <f>IF(Table1[[#This Row],[Date of Hospital Discharge]]="","",IF(Table1[[#This Row],[Readmission Bucket]]="Readmission within 14 days",1,0))</f>
        <v/>
      </c>
      <c r="AD379" s="6" t="str">
        <f>IF(Table1[[#This Row],[Date of Hospital Discharge]]="","",IF(Table1[[#This Row],[Readmission Bucket]]="Readmission within 30 days",1,0))</f>
        <v/>
      </c>
      <c r="AE379" s="6" t="str">
        <f>IF(Table1[[#This Row],[Date of Hospital Discharge]]="","",IF(Table1[[#This Row],[Readmission Bucket]]="Readmission within 60 days",1,0))</f>
        <v/>
      </c>
      <c r="AF379" s="6" t="str">
        <f>IF(Table1[[#This Row],[Date of Hospital Discharge]]="","",IF(Table1[[#This Row],[Readmission Bucket]]="Readmission within 90 days",1,0))</f>
        <v/>
      </c>
      <c r="AG379" s="6" t="str">
        <f>IF(Table1[[#This Row],[Date of Hospital Discharge]]="","",IF(Table1[[#This Row],[Readmission Bucket]]="Readmission Greater than 90 Days",1,0))</f>
        <v/>
      </c>
    </row>
    <row r="380" spans="1:33" x14ac:dyDescent="0.4">
      <c r="A380" s="8">
        <v>372</v>
      </c>
      <c r="F380" s="12"/>
      <c r="H380" s="10"/>
      <c r="I380" s="12"/>
      <c r="M380" s="11"/>
      <c r="N380" s="6" t="str">
        <f>IF(Table1[[#This Row],[Date of Hospital Discharge]]="","",1)</f>
        <v/>
      </c>
      <c r="O380" s="6" t="str">
        <f>IF(Table1[[#This Row],[Date of Hospital Discharge]]="","",IF(Table1[[#This Row],[Unplanned Readmission Date]]="",0,1))</f>
        <v/>
      </c>
      <c r="P380" s="6" t="str">
        <f>IF(Table1[[#This Row],[Readmission]]=1,Table1[[#This Row],[Unplanned Readmission Date]]-Table1[[#This Row],[Date of Hospital Discharge]],"")</f>
        <v/>
      </c>
      <c r="Q380" s="6" t="str">
        <f>IF(P380="","",VLOOKUP(P380,Validation!$F$4:$G$10,2,TRUE))</f>
        <v/>
      </c>
      <c r="R380" s="6" t="str">
        <f>IF(Table1[[#This Row],[Date of Hospital Discharge]]="","",TEXT(Table1[[#This Row],[Date of Hospital Discharge]],"mmmm"))</f>
        <v/>
      </c>
      <c r="S380" s="6" t="str">
        <f>IF(Table1[[#This Row],[Date of Hospital Discharge]]="","",IF(Table1[[#This Row],[Days Between Admissions]]&lt;=7,1,0))</f>
        <v/>
      </c>
      <c r="T380" s="6" t="str">
        <f>IF(Table1[[#This Row],[Date of Hospital Discharge]]="","",IF(Table1[[#This Row],[Days Between Admissions]]&lt;=14,1,0))</f>
        <v/>
      </c>
      <c r="U380" s="6" t="str">
        <f>IF(Table1[[#This Row],[Date of Hospital Discharge]]="","",IF(Table1[[#This Row],[Days Between Admissions]]&lt;=30,1,0))</f>
        <v/>
      </c>
      <c r="V380" s="6" t="str">
        <f>IF(Table1[[#This Row],[Date of Hospital Discharge]]="","",IF(Table1[[#This Row],[Days Between Admissions]]&lt;=60,1,0))</f>
        <v/>
      </c>
      <c r="W380" s="6" t="str">
        <f>IF(Table1[[#This Row],[Date of Hospital Discharge]]="","",IF(Table1[[#This Row],[Days Between Admissions]]&lt;=90,1,0))</f>
        <v/>
      </c>
      <c r="X380" s="6" t="str">
        <f>IF(Table1[[#This Row],[Date of Hospital Discharge]]="","",IF(Table1[[#This Row],[Days Between Admissions]]="",0,IF(Table1[[#This Row],[Days Between Admissions]]&gt;90,1,0)))</f>
        <v/>
      </c>
      <c r="Y380" s="6" t="str">
        <f>IF(Table1[[#This Row],[Date of Hospital Discharge]]="","",SUM(Table1[Discharge]))</f>
        <v/>
      </c>
      <c r="Z380" s="6" t="str">
        <f>IF(Table1[[#This Row],[Date of Hospital Discharge]]="","",SUM(Table1[Readmission]))</f>
        <v/>
      </c>
      <c r="AA380" s="6" t="str">
        <f>IF(Table1[[#This Row],[Date of Hospital Discharge]]="","",VLOOKUP(Table1[[#This Row],[Discharge Month]],$AI$9:$AJ$20,2,FALSE))</f>
        <v/>
      </c>
      <c r="AB380" s="6" t="str">
        <f>IF(Table1[[#This Row],[Date of Hospital Discharge]]="","",IF(Table1[[#This Row],[Readmission Bucket]]="Readmission within 7 days",1,0))</f>
        <v/>
      </c>
      <c r="AC380" s="6" t="str">
        <f>IF(Table1[[#This Row],[Date of Hospital Discharge]]="","",IF(Table1[[#This Row],[Readmission Bucket]]="Readmission within 14 days",1,0))</f>
        <v/>
      </c>
      <c r="AD380" s="6" t="str">
        <f>IF(Table1[[#This Row],[Date of Hospital Discharge]]="","",IF(Table1[[#This Row],[Readmission Bucket]]="Readmission within 30 days",1,0))</f>
        <v/>
      </c>
      <c r="AE380" s="6" t="str">
        <f>IF(Table1[[#This Row],[Date of Hospital Discharge]]="","",IF(Table1[[#This Row],[Readmission Bucket]]="Readmission within 60 days",1,0))</f>
        <v/>
      </c>
      <c r="AF380" s="6" t="str">
        <f>IF(Table1[[#This Row],[Date of Hospital Discharge]]="","",IF(Table1[[#This Row],[Readmission Bucket]]="Readmission within 90 days",1,0))</f>
        <v/>
      </c>
      <c r="AG380" s="6" t="str">
        <f>IF(Table1[[#This Row],[Date of Hospital Discharge]]="","",IF(Table1[[#This Row],[Readmission Bucket]]="Readmission Greater than 90 Days",1,0))</f>
        <v/>
      </c>
    </row>
    <row r="381" spans="1:33" x14ac:dyDescent="0.4">
      <c r="A381" s="8">
        <v>373</v>
      </c>
      <c r="F381" s="12"/>
      <c r="H381" s="10"/>
      <c r="I381" s="12"/>
      <c r="M381" s="11"/>
      <c r="N381" s="6" t="str">
        <f>IF(Table1[[#This Row],[Date of Hospital Discharge]]="","",1)</f>
        <v/>
      </c>
      <c r="O381" s="6" t="str">
        <f>IF(Table1[[#This Row],[Date of Hospital Discharge]]="","",IF(Table1[[#This Row],[Unplanned Readmission Date]]="",0,1))</f>
        <v/>
      </c>
      <c r="P381" s="6" t="str">
        <f>IF(Table1[[#This Row],[Readmission]]=1,Table1[[#This Row],[Unplanned Readmission Date]]-Table1[[#This Row],[Date of Hospital Discharge]],"")</f>
        <v/>
      </c>
      <c r="Q381" s="6" t="str">
        <f>IF(P381="","",VLOOKUP(P381,Validation!$F$4:$G$10,2,TRUE))</f>
        <v/>
      </c>
      <c r="R381" s="6" t="str">
        <f>IF(Table1[[#This Row],[Date of Hospital Discharge]]="","",TEXT(Table1[[#This Row],[Date of Hospital Discharge]],"mmmm"))</f>
        <v/>
      </c>
      <c r="S381" s="6" t="str">
        <f>IF(Table1[[#This Row],[Date of Hospital Discharge]]="","",IF(Table1[[#This Row],[Days Between Admissions]]&lt;=7,1,0))</f>
        <v/>
      </c>
      <c r="T381" s="6" t="str">
        <f>IF(Table1[[#This Row],[Date of Hospital Discharge]]="","",IF(Table1[[#This Row],[Days Between Admissions]]&lt;=14,1,0))</f>
        <v/>
      </c>
      <c r="U381" s="6" t="str">
        <f>IF(Table1[[#This Row],[Date of Hospital Discharge]]="","",IF(Table1[[#This Row],[Days Between Admissions]]&lt;=30,1,0))</f>
        <v/>
      </c>
      <c r="V381" s="6" t="str">
        <f>IF(Table1[[#This Row],[Date of Hospital Discharge]]="","",IF(Table1[[#This Row],[Days Between Admissions]]&lt;=60,1,0))</f>
        <v/>
      </c>
      <c r="W381" s="6" t="str">
        <f>IF(Table1[[#This Row],[Date of Hospital Discharge]]="","",IF(Table1[[#This Row],[Days Between Admissions]]&lt;=90,1,0))</f>
        <v/>
      </c>
      <c r="X381" s="6" t="str">
        <f>IF(Table1[[#This Row],[Date of Hospital Discharge]]="","",IF(Table1[[#This Row],[Days Between Admissions]]="",0,IF(Table1[[#This Row],[Days Between Admissions]]&gt;90,1,0)))</f>
        <v/>
      </c>
      <c r="Y381" s="6" t="str">
        <f>IF(Table1[[#This Row],[Date of Hospital Discharge]]="","",SUM(Table1[Discharge]))</f>
        <v/>
      </c>
      <c r="Z381" s="6" t="str">
        <f>IF(Table1[[#This Row],[Date of Hospital Discharge]]="","",SUM(Table1[Readmission]))</f>
        <v/>
      </c>
      <c r="AA381" s="6" t="str">
        <f>IF(Table1[[#This Row],[Date of Hospital Discharge]]="","",VLOOKUP(Table1[[#This Row],[Discharge Month]],$AI$9:$AJ$20,2,FALSE))</f>
        <v/>
      </c>
      <c r="AB381" s="6" t="str">
        <f>IF(Table1[[#This Row],[Date of Hospital Discharge]]="","",IF(Table1[[#This Row],[Readmission Bucket]]="Readmission within 7 days",1,0))</f>
        <v/>
      </c>
      <c r="AC381" s="6" t="str">
        <f>IF(Table1[[#This Row],[Date of Hospital Discharge]]="","",IF(Table1[[#This Row],[Readmission Bucket]]="Readmission within 14 days",1,0))</f>
        <v/>
      </c>
      <c r="AD381" s="6" t="str">
        <f>IF(Table1[[#This Row],[Date of Hospital Discharge]]="","",IF(Table1[[#This Row],[Readmission Bucket]]="Readmission within 30 days",1,0))</f>
        <v/>
      </c>
      <c r="AE381" s="6" t="str">
        <f>IF(Table1[[#This Row],[Date of Hospital Discharge]]="","",IF(Table1[[#This Row],[Readmission Bucket]]="Readmission within 60 days",1,0))</f>
        <v/>
      </c>
      <c r="AF381" s="6" t="str">
        <f>IF(Table1[[#This Row],[Date of Hospital Discharge]]="","",IF(Table1[[#This Row],[Readmission Bucket]]="Readmission within 90 days",1,0))</f>
        <v/>
      </c>
      <c r="AG381" s="6" t="str">
        <f>IF(Table1[[#This Row],[Date of Hospital Discharge]]="","",IF(Table1[[#This Row],[Readmission Bucket]]="Readmission Greater than 90 Days",1,0))</f>
        <v/>
      </c>
    </row>
    <row r="382" spans="1:33" x14ac:dyDescent="0.4">
      <c r="A382" s="8">
        <v>374</v>
      </c>
      <c r="F382" s="12"/>
      <c r="H382" s="10"/>
      <c r="I382" s="12"/>
      <c r="M382" s="11"/>
      <c r="N382" s="6" t="str">
        <f>IF(Table1[[#This Row],[Date of Hospital Discharge]]="","",1)</f>
        <v/>
      </c>
      <c r="O382" s="6" t="str">
        <f>IF(Table1[[#This Row],[Date of Hospital Discharge]]="","",IF(Table1[[#This Row],[Unplanned Readmission Date]]="",0,1))</f>
        <v/>
      </c>
      <c r="P382" s="6" t="str">
        <f>IF(Table1[[#This Row],[Readmission]]=1,Table1[[#This Row],[Unplanned Readmission Date]]-Table1[[#This Row],[Date of Hospital Discharge]],"")</f>
        <v/>
      </c>
      <c r="Q382" s="6" t="str">
        <f>IF(P382="","",VLOOKUP(P382,Validation!$F$4:$G$10,2,TRUE))</f>
        <v/>
      </c>
      <c r="R382" s="6" t="str">
        <f>IF(Table1[[#This Row],[Date of Hospital Discharge]]="","",TEXT(Table1[[#This Row],[Date of Hospital Discharge]],"mmmm"))</f>
        <v/>
      </c>
      <c r="S382" s="6" t="str">
        <f>IF(Table1[[#This Row],[Date of Hospital Discharge]]="","",IF(Table1[[#This Row],[Days Between Admissions]]&lt;=7,1,0))</f>
        <v/>
      </c>
      <c r="T382" s="6" t="str">
        <f>IF(Table1[[#This Row],[Date of Hospital Discharge]]="","",IF(Table1[[#This Row],[Days Between Admissions]]&lt;=14,1,0))</f>
        <v/>
      </c>
      <c r="U382" s="6" t="str">
        <f>IF(Table1[[#This Row],[Date of Hospital Discharge]]="","",IF(Table1[[#This Row],[Days Between Admissions]]&lt;=30,1,0))</f>
        <v/>
      </c>
      <c r="V382" s="6" t="str">
        <f>IF(Table1[[#This Row],[Date of Hospital Discharge]]="","",IF(Table1[[#This Row],[Days Between Admissions]]&lt;=60,1,0))</f>
        <v/>
      </c>
      <c r="W382" s="6" t="str">
        <f>IF(Table1[[#This Row],[Date of Hospital Discharge]]="","",IF(Table1[[#This Row],[Days Between Admissions]]&lt;=90,1,0))</f>
        <v/>
      </c>
      <c r="X382" s="6" t="str">
        <f>IF(Table1[[#This Row],[Date of Hospital Discharge]]="","",IF(Table1[[#This Row],[Days Between Admissions]]="",0,IF(Table1[[#This Row],[Days Between Admissions]]&gt;90,1,0)))</f>
        <v/>
      </c>
      <c r="Y382" s="6" t="str">
        <f>IF(Table1[[#This Row],[Date of Hospital Discharge]]="","",SUM(Table1[Discharge]))</f>
        <v/>
      </c>
      <c r="Z382" s="6" t="str">
        <f>IF(Table1[[#This Row],[Date of Hospital Discharge]]="","",SUM(Table1[Readmission]))</f>
        <v/>
      </c>
      <c r="AA382" s="6" t="str">
        <f>IF(Table1[[#This Row],[Date of Hospital Discharge]]="","",VLOOKUP(Table1[[#This Row],[Discharge Month]],$AI$9:$AJ$20,2,FALSE))</f>
        <v/>
      </c>
      <c r="AB382" s="6" t="str">
        <f>IF(Table1[[#This Row],[Date of Hospital Discharge]]="","",IF(Table1[[#This Row],[Readmission Bucket]]="Readmission within 7 days",1,0))</f>
        <v/>
      </c>
      <c r="AC382" s="6" t="str">
        <f>IF(Table1[[#This Row],[Date of Hospital Discharge]]="","",IF(Table1[[#This Row],[Readmission Bucket]]="Readmission within 14 days",1,0))</f>
        <v/>
      </c>
      <c r="AD382" s="6" t="str">
        <f>IF(Table1[[#This Row],[Date of Hospital Discharge]]="","",IF(Table1[[#This Row],[Readmission Bucket]]="Readmission within 30 days",1,0))</f>
        <v/>
      </c>
      <c r="AE382" s="6" t="str">
        <f>IF(Table1[[#This Row],[Date of Hospital Discharge]]="","",IF(Table1[[#This Row],[Readmission Bucket]]="Readmission within 60 days",1,0))</f>
        <v/>
      </c>
      <c r="AF382" s="6" t="str">
        <f>IF(Table1[[#This Row],[Date of Hospital Discharge]]="","",IF(Table1[[#This Row],[Readmission Bucket]]="Readmission within 90 days",1,0))</f>
        <v/>
      </c>
      <c r="AG382" s="6" t="str">
        <f>IF(Table1[[#This Row],[Date of Hospital Discharge]]="","",IF(Table1[[#This Row],[Readmission Bucket]]="Readmission Greater than 90 Days",1,0))</f>
        <v/>
      </c>
    </row>
    <row r="383" spans="1:33" x14ac:dyDescent="0.4">
      <c r="A383" s="8">
        <v>375</v>
      </c>
      <c r="F383" s="12"/>
      <c r="H383" s="10"/>
      <c r="I383" s="12"/>
      <c r="M383" s="11"/>
      <c r="N383" s="6" t="str">
        <f>IF(Table1[[#This Row],[Date of Hospital Discharge]]="","",1)</f>
        <v/>
      </c>
      <c r="O383" s="6" t="str">
        <f>IF(Table1[[#This Row],[Date of Hospital Discharge]]="","",IF(Table1[[#This Row],[Unplanned Readmission Date]]="",0,1))</f>
        <v/>
      </c>
      <c r="P383" s="6" t="str">
        <f>IF(Table1[[#This Row],[Readmission]]=1,Table1[[#This Row],[Unplanned Readmission Date]]-Table1[[#This Row],[Date of Hospital Discharge]],"")</f>
        <v/>
      </c>
      <c r="Q383" s="6" t="str">
        <f>IF(P383="","",VLOOKUP(P383,Validation!$F$4:$G$10,2,TRUE))</f>
        <v/>
      </c>
      <c r="R383" s="6" t="str">
        <f>IF(Table1[[#This Row],[Date of Hospital Discharge]]="","",TEXT(Table1[[#This Row],[Date of Hospital Discharge]],"mmmm"))</f>
        <v/>
      </c>
      <c r="S383" s="6" t="str">
        <f>IF(Table1[[#This Row],[Date of Hospital Discharge]]="","",IF(Table1[[#This Row],[Days Between Admissions]]&lt;=7,1,0))</f>
        <v/>
      </c>
      <c r="T383" s="6" t="str">
        <f>IF(Table1[[#This Row],[Date of Hospital Discharge]]="","",IF(Table1[[#This Row],[Days Between Admissions]]&lt;=14,1,0))</f>
        <v/>
      </c>
      <c r="U383" s="6" t="str">
        <f>IF(Table1[[#This Row],[Date of Hospital Discharge]]="","",IF(Table1[[#This Row],[Days Between Admissions]]&lt;=30,1,0))</f>
        <v/>
      </c>
      <c r="V383" s="6" t="str">
        <f>IF(Table1[[#This Row],[Date of Hospital Discharge]]="","",IF(Table1[[#This Row],[Days Between Admissions]]&lt;=60,1,0))</f>
        <v/>
      </c>
      <c r="W383" s="6" t="str">
        <f>IF(Table1[[#This Row],[Date of Hospital Discharge]]="","",IF(Table1[[#This Row],[Days Between Admissions]]&lt;=90,1,0))</f>
        <v/>
      </c>
      <c r="X383" s="6" t="str">
        <f>IF(Table1[[#This Row],[Date of Hospital Discharge]]="","",IF(Table1[[#This Row],[Days Between Admissions]]="",0,IF(Table1[[#This Row],[Days Between Admissions]]&gt;90,1,0)))</f>
        <v/>
      </c>
      <c r="Y383" s="6" t="str">
        <f>IF(Table1[[#This Row],[Date of Hospital Discharge]]="","",SUM(Table1[Discharge]))</f>
        <v/>
      </c>
      <c r="Z383" s="6" t="str">
        <f>IF(Table1[[#This Row],[Date of Hospital Discharge]]="","",SUM(Table1[Readmission]))</f>
        <v/>
      </c>
      <c r="AA383" s="6" t="str">
        <f>IF(Table1[[#This Row],[Date of Hospital Discharge]]="","",VLOOKUP(Table1[[#This Row],[Discharge Month]],$AI$9:$AJ$20,2,FALSE))</f>
        <v/>
      </c>
      <c r="AB383" s="6" t="str">
        <f>IF(Table1[[#This Row],[Date of Hospital Discharge]]="","",IF(Table1[[#This Row],[Readmission Bucket]]="Readmission within 7 days",1,0))</f>
        <v/>
      </c>
      <c r="AC383" s="6" t="str">
        <f>IF(Table1[[#This Row],[Date of Hospital Discharge]]="","",IF(Table1[[#This Row],[Readmission Bucket]]="Readmission within 14 days",1,0))</f>
        <v/>
      </c>
      <c r="AD383" s="6" t="str">
        <f>IF(Table1[[#This Row],[Date of Hospital Discharge]]="","",IF(Table1[[#This Row],[Readmission Bucket]]="Readmission within 30 days",1,0))</f>
        <v/>
      </c>
      <c r="AE383" s="6" t="str">
        <f>IF(Table1[[#This Row],[Date of Hospital Discharge]]="","",IF(Table1[[#This Row],[Readmission Bucket]]="Readmission within 60 days",1,0))</f>
        <v/>
      </c>
      <c r="AF383" s="6" t="str">
        <f>IF(Table1[[#This Row],[Date of Hospital Discharge]]="","",IF(Table1[[#This Row],[Readmission Bucket]]="Readmission within 90 days",1,0))</f>
        <v/>
      </c>
      <c r="AG383" s="6" t="str">
        <f>IF(Table1[[#This Row],[Date of Hospital Discharge]]="","",IF(Table1[[#This Row],[Readmission Bucket]]="Readmission Greater than 90 Days",1,0))</f>
        <v/>
      </c>
    </row>
    <row r="384" spans="1:33" x14ac:dyDescent="0.4">
      <c r="A384" s="8">
        <v>376</v>
      </c>
      <c r="F384" s="12"/>
      <c r="H384" s="10"/>
      <c r="I384" s="12"/>
      <c r="M384" s="11"/>
      <c r="N384" s="6" t="str">
        <f>IF(Table1[[#This Row],[Date of Hospital Discharge]]="","",1)</f>
        <v/>
      </c>
      <c r="O384" s="6" t="str">
        <f>IF(Table1[[#This Row],[Date of Hospital Discharge]]="","",IF(Table1[[#This Row],[Unplanned Readmission Date]]="",0,1))</f>
        <v/>
      </c>
      <c r="P384" s="6" t="str">
        <f>IF(Table1[[#This Row],[Readmission]]=1,Table1[[#This Row],[Unplanned Readmission Date]]-Table1[[#This Row],[Date of Hospital Discharge]],"")</f>
        <v/>
      </c>
      <c r="Q384" s="6" t="str">
        <f>IF(P384="","",VLOOKUP(P384,Validation!$F$4:$G$10,2,TRUE))</f>
        <v/>
      </c>
      <c r="R384" s="6" t="str">
        <f>IF(Table1[[#This Row],[Date of Hospital Discharge]]="","",TEXT(Table1[[#This Row],[Date of Hospital Discharge]],"mmmm"))</f>
        <v/>
      </c>
      <c r="S384" s="6" t="str">
        <f>IF(Table1[[#This Row],[Date of Hospital Discharge]]="","",IF(Table1[[#This Row],[Days Between Admissions]]&lt;=7,1,0))</f>
        <v/>
      </c>
      <c r="T384" s="6" t="str">
        <f>IF(Table1[[#This Row],[Date of Hospital Discharge]]="","",IF(Table1[[#This Row],[Days Between Admissions]]&lt;=14,1,0))</f>
        <v/>
      </c>
      <c r="U384" s="6" t="str">
        <f>IF(Table1[[#This Row],[Date of Hospital Discharge]]="","",IF(Table1[[#This Row],[Days Between Admissions]]&lt;=30,1,0))</f>
        <v/>
      </c>
      <c r="V384" s="6" t="str">
        <f>IF(Table1[[#This Row],[Date of Hospital Discharge]]="","",IF(Table1[[#This Row],[Days Between Admissions]]&lt;=60,1,0))</f>
        <v/>
      </c>
      <c r="W384" s="6" t="str">
        <f>IF(Table1[[#This Row],[Date of Hospital Discharge]]="","",IF(Table1[[#This Row],[Days Between Admissions]]&lt;=90,1,0))</f>
        <v/>
      </c>
      <c r="X384" s="6" t="str">
        <f>IF(Table1[[#This Row],[Date of Hospital Discharge]]="","",IF(Table1[[#This Row],[Days Between Admissions]]="",0,IF(Table1[[#This Row],[Days Between Admissions]]&gt;90,1,0)))</f>
        <v/>
      </c>
      <c r="Y384" s="6" t="str">
        <f>IF(Table1[[#This Row],[Date of Hospital Discharge]]="","",SUM(Table1[Discharge]))</f>
        <v/>
      </c>
      <c r="Z384" s="6" t="str">
        <f>IF(Table1[[#This Row],[Date of Hospital Discharge]]="","",SUM(Table1[Readmission]))</f>
        <v/>
      </c>
      <c r="AA384" s="6" t="str">
        <f>IF(Table1[[#This Row],[Date of Hospital Discharge]]="","",VLOOKUP(Table1[[#This Row],[Discharge Month]],$AI$9:$AJ$20,2,FALSE))</f>
        <v/>
      </c>
      <c r="AB384" s="6" t="str">
        <f>IF(Table1[[#This Row],[Date of Hospital Discharge]]="","",IF(Table1[[#This Row],[Readmission Bucket]]="Readmission within 7 days",1,0))</f>
        <v/>
      </c>
      <c r="AC384" s="6" t="str">
        <f>IF(Table1[[#This Row],[Date of Hospital Discharge]]="","",IF(Table1[[#This Row],[Readmission Bucket]]="Readmission within 14 days",1,0))</f>
        <v/>
      </c>
      <c r="AD384" s="6" t="str">
        <f>IF(Table1[[#This Row],[Date of Hospital Discharge]]="","",IF(Table1[[#This Row],[Readmission Bucket]]="Readmission within 30 days",1,0))</f>
        <v/>
      </c>
      <c r="AE384" s="6" t="str">
        <f>IF(Table1[[#This Row],[Date of Hospital Discharge]]="","",IF(Table1[[#This Row],[Readmission Bucket]]="Readmission within 60 days",1,0))</f>
        <v/>
      </c>
      <c r="AF384" s="6" t="str">
        <f>IF(Table1[[#This Row],[Date of Hospital Discharge]]="","",IF(Table1[[#This Row],[Readmission Bucket]]="Readmission within 90 days",1,0))</f>
        <v/>
      </c>
      <c r="AG384" s="6" t="str">
        <f>IF(Table1[[#This Row],[Date of Hospital Discharge]]="","",IF(Table1[[#This Row],[Readmission Bucket]]="Readmission Greater than 90 Days",1,0))</f>
        <v/>
      </c>
    </row>
    <row r="385" spans="1:33" x14ac:dyDescent="0.4">
      <c r="A385" s="8">
        <v>377</v>
      </c>
      <c r="F385" s="12"/>
      <c r="H385" s="10"/>
      <c r="I385" s="12"/>
      <c r="M385" s="11"/>
      <c r="N385" s="6" t="str">
        <f>IF(Table1[[#This Row],[Date of Hospital Discharge]]="","",1)</f>
        <v/>
      </c>
      <c r="O385" s="6" t="str">
        <f>IF(Table1[[#This Row],[Date of Hospital Discharge]]="","",IF(Table1[[#This Row],[Unplanned Readmission Date]]="",0,1))</f>
        <v/>
      </c>
      <c r="P385" s="6" t="str">
        <f>IF(Table1[[#This Row],[Readmission]]=1,Table1[[#This Row],[Unplanned Readmission Date]]-Table1[[#This Row],[Date of Hospital Discharge]],"")</f>
        <v/>
      </c>
      <c r="Q385" s="6" t="str">
        <f>IF(P385="","",VLOOKUP(P385,Validation!$F$4:$G$10,2,TRUE))</f>
        <v/>
      </c>
      <c r="R385" s="6" t="str">
        <f>IF(Table1[[#This Row],[Date of Hospital Discharge]]="","",TEXT(Table1[[#This Row],[Date of Hospital Discharge]],"mmmm"))</f>
        <v/>
      </c>
      <c r="S385" s="6" t="str">
        <f>IF(Table1[[#This Row],[Date of Hospital Discharge]]="","",IF(Table1[[#This Row],[Days Between Admissions]]&lt;=7,1,0))</f>
        <v/>
      </c>
      <c r="T385" s="6" t="str">
        <f>IF(Table1[[#This Row],[Date of Hospital Discharge]]="","",IF(Table1[[#This Row],[Days Between Admissions]]&lt;=14,1,0))</f>
        <v/>
      </c>
      <c r="U385" s="6" t="str">
        <f>IF(Table1[[#This Row],[Date of Hospital Discharge]]="","",IF(Table1[[#This Row],[Days Between Admissions]]&lt;=30,1,0))</f>
        <v/>
      </c>
      <c r="V385" s="6" t="str">
        <f>IF(Table1[[#This Row],[Date of Hospital Discharge]]="","",IF(Table1[[#This Row],[Days Between Admissions]]&lt;=60,1,0))</f>
        <v/>
      </c>
      <c r="W385" s="6" t="str">
        <f>IF(Table1[[#This Row],[Date of Hospital Discharge]]="","",IF(Table1[[#This Row],[Days Between Admissions]]&lt;=90,1,0))</f>
        <v/>
      </c>
      <c r="X385" s="6" t="str">
        <f>IF(Table1[[#This Row],[Date of Hospital Discharge]]="","",IF(Table1[[#This Row],[Days Between Admissions]]="",0,IF(Table1[[#This Row],[Days Between Admissions]]&gt;90,1,0)))</f>
        <v/>
      </c>
      <c r="Y385" s="6" t="str">
        <f>IF(Table1[[#This Row],[Date of Hospital Discharge]]="","",SUM(Table1[Discharge]))</f>
        <v/>
      </c>
      <c r="Z385" s="6" t="str">
        <f>IF(Table1[[#This Row],[Date of Hospital Discharge]]="","",SUM(Table1[Readmission]))</f>
        <v/>
      </c>
      <c r="AA385" s="6" t="str">
        <f>IF(Table1[[#This Row],[Date of Hospital Discharge]]="","",VLOOKUP(Table1[[#This Row],[Discharge Month]],$AI$9:$AJ$20,2,FALSE))</f>
        <v/>
      </c>
      <c r="AB385" s="6" t="str">
        <f>IF(Table1[[#This Row],[Date of Hospital Discharge]]="","",IF(Table1[[#This Row],[Readmission Bucket]]="Readmission within 7 days",1,0))</f>
        <v/>
      </c>
      <c r="AC385" s="6" t="str">
        <f>IF(Table1[[#This Row],[Date of Hospital Discharge]]="","",IF(Table1[[#This Row],[Readmission Bucket]]="Readmission within 14 days",1,0))</f>
        <v/>
      </c>
      <c r="AD385" s="6" t="str">
        <f>IF(Table1[[#This Row],[Date of Hospital Discharge]]="","",IF(Table1[[#This Row],[Readmission Bucket]]="Readmission within 30 days",1,0))</f>
        <v/>
      </c>
      <c r="AE385" s="6" t="str">
        <f>IF(Table1[[#This Row],[Date of Hospital Discharge]]="","",IF(Table1[[#This Row],[Readmission Bucket]]="Readmission within 60 days",1,0))</f>
        <v/>
      </c>
      <c r="AF385" s="6" t="str">
        <f>IF(Table1[[#This Row],[Date of Hospital Discharge]]="","",IF(Table1[[#This Row],[Readmission Bucket]]="Readmission within 90 days",1,0))</f>
        <v/>
      </c>
      <c r="AG385" s="6" t="str">
        <f>IF(Table1[[#This Row],[Date of Hospital Discharge]]="","",IF(Table1[[#This Row],[Readmission Bucket]]="Readmission Greater than 90 Days",1,0))</f>
        <v/>
      </c>
    </row>
    <row r="386" spans="1:33" x14ac:dyDescent="0.4">
      <c r="A386" s="8">
        <v>378</v>
      </c>
      <c r="F386" s="12"/>
      <c r="H386" s="10"/>
      <c r="I386" s="12"/>
      <c r="M386" s="11"/>
      <c r="N386" s="6" t="str">
        <f>IF(Table1[[#This Row],[Date of Hospital Discharge]]="","",1)</f>
        <v/>
      </c>
      <c r="O386" s="6" t="str">
        <f>IF(Table1[[#This Row],[Date of Hospital Discharge]]="","",IF(Table1[[#This Row],[Unplanned Readmission Date]]="",0,1))</f>
        <v/>
      </c>
      <c r="P386" s="6" t="str">
        <f>IF(Table1[[#This Row],[Readmission]]=1,Table1[[#This Row],[Unplanned Readmission Date]]-Table1[[#This Row],[Date of Hospital Discharge]],"")</f>
        <v/>
      </c>
      <c r="Q386" s="6" t="str">
        <f>IF(P386="","",VLOOKUP(P386,Validation!$F$4:$G$10,2,TRUE))</f>
        <v/>
      </c>
      <c r="R386" s="6" t="str">
        <f>IF(Table1[[#This Row],[Date of Hospital Discharge]]="","",TEXT(Table1[[#This Row],[Date of Hospital Discharge]],"mmmm"))</f>
        <v/>
      </c>
      <c r="S386" s="6" t="str">
        <f>IF(Table1[[#This Row],[Date of Hospital Discharge]]="","",IF(Table1[[#This Row],[Days Between Admissions]]&lt;=7,1,0))</f>
        <v/>
      </c>
      <c r="T386" s="6" t="str">
        <f>IF(Table1[[#This Row],[Date of Hospital Discharge]]="","",IF(Table1[[#This Row],[Days Between Admissions]]&lt;=14,1,0))</f>
        <v/>
      </c>
      <c r="U386" s="6" t="str">
        <f>IF(Table1[[#This Row],[Date of Hospital Discharge]]="","",IF(Table1[[#This Row],[Days Between Admissions]]&lt;=30,1,0))</f>
        <v/>
      </c>
      <c r="V386" s="6" t="str">
        <f>IF(Table1[[#This Row],[Date of Hospital Discharge]]="","",IF(Table1[[#This Row],[Days Between Admissions]]&lt;=60,1,0))</f>
        <v/>
      </c>
      <c r="W386" s="6" t="str">
        <f>IF(Table1[[#This Row],[Date of Hospital Discharge]]="","",IF(Table1[[#This Row],[Days Between Admissions]]&lt;=90,1,0))</f>
        <v/>
      </c>
      <c r="X386" s="6" t="str">
        <f>IF(Table1[[#This Row],[Date of Hospital Discharge]]="","",IF(Table1[[#This Row],[Days Between Admissions]]="",0,IF(Table1[[#This Row],[Days Between Admissions]]&gt;90,1,0)))</f>
        <v/>
      </c>
      <c r="Y386" s="6" t="str">
        <f>IF(Table1[[#This Row],[Date of Hospital Discharge]]="","",SUM(Table1[Discharge]))</f>
        <v/>
      </c>
      <c r="Z386" s="6" t="str">
        <f>IF(Table1[[#This Row],[Date of Hospital Discharge]]="","",SUM(Table1[Readmission]))</f>
        <v/>
      </c>
      <c r="AA386" s="6" t="str">
        <f>IF(Table1[[#This Row],[Date of Hospital Discharge]]="","",VLOOKUP(Table1[[#This Row],[Discharge Month]],$AI$9:$AJ$20,2,FALSE))</f>
        <v/>
      </c>
      <c r="AB386" s="6" t="str">
        <f>IF(Table1[[#This Row],[Date of Hospital Discharge]]="","",IF(Table1[[#This Row],[Readmission Bucket]]="Readmission within 7 days",1,0))</f>
        <v/>
      </c>
      <c r="AC386" s="6" t="str">
        <f>IF(Table1[[#This Row],[Date of Hospital Discharge]]="","",IF(Table1[[#This Row],[Readmission Bucket]]="Readmission within 14 days",1,0))</f>
        <v/>
      </c>
      <c r="AD386" s="6" t="str">
        <f>IF(Table1[[#This Row],[Date of Hospital Discharge]]="","",IF(Table1[[#This Row],[Readmission Bucket]]="Readmission within 30 days",1,0))</f>
        <v/>
      </c>
      <c r="AE386" s="6" t="str">
        <f>IF(Table1[[#This Row],[Date of Hospital Discharge]]="","",IF(Table1[[#This Row],[Readmission Bucket]]="Readmission within 60 days",1,0))</f>
        <v/>
      </c>
      <c r="AF386" s="6" t="str">
        <f>IF(Table1[[#This Row],[Date of Hospital Discharge]]="","",IF(Table1[[#This Row],[Readmission Bucket]]="Readmission within 90 days",1,0))</f>
        <v/>
      </c>
      <c r="AG386" s="6" t="str">
        <f>IF(Table1[[#This Row],[Date of Hospital Discharge]]="","",IF(Table1[[#This Row],[Readmission Bucket]]="Readmission Greater than 90 Days",1,0))</f>
        <v/>
      </c>
    </row>
    <row r="387" spans="1:33" x14ac:dyDescent="0.4">
      <c r="A387" s="8">
        <v>379</v>
      </c>
      <c r="F387" s="12"/>
      <c r="H387" s="10"/>
      <c r="I387" s="12"/>
      <c r="M387" s="11"/>
      <c r="N387" s="6" t="str">
        <f>IF(Table1[[#This Row],[Date of Hospital Discharge]]="","",1)</f>
        <v/>
      </c>
      <c r="O387" s="6" t="str">
        <f>IF(Table1[[#This Row],[Date of Hospital Discharge]]="","",IF(Table1[[#This Row],[Unplanned Readmission Date]]="",0,1))</f>
        <v/>
      </c>
      <c r="P387" s="6" t="str">
        <f>IF(Table1[[#This Row],[Readmission]]=1,Table1[[#This Row],[Unplanned Readmission Date]]-Table1[[#This Row],[Date of Hospital Discharge]],"")</f>
        <v/>
      </c>
      <c r="Q387" s="6" t="str">
        <f>IF(P387="","",VLOOKUP(P387,Validation!$F$4:$G$10,2,TRUE))</f>
        <v/>
      </c>
      <c r="R387" s="6" t="str">
        <f>IF(Table1[[#This Row],[Date of Hospital Discharge]]="","",TEXT(Table1[[#This Row],[Date of Hospital Discharge]],"mmmm"))</f>
        <v/>
      </c>
      <c r="S387" s="6" t="str">
        <f>IF(Table1[[#This Row],[Date of Hospital Discharge]]="","",IF(Table1[[#This Row],[Days Between Admissions]]&lt;=7,1,0))</f>
        <v/>
      </c>
      <c r="T387" s="6" t="str">
        <f>IF(Table1[[#This Row],[Date of Hospital Discharge]]="","",IF(Table1[[#This Row],[Days Between Admissions]]&lt;=14,1,0))</f>
        <v/>
      </c>
      <c r="U387" s="6" t="str">
        <f>IF(Table1[[#This Row],[Date of Hospital Discharge]]="","",IF(Table1[[#This Row],[Days Between Admissions]]&lt;=30,1,0))</f>
        <v/>
      </c>
      <c r="V387" s="6" t="str">
        <f>IF(Table1[[#This Row],[Date of Hospital Discharge]]="","",IF(Table1[[#This Row],[Days Between Admissions]]&lt;=60,1,0))</f>
        <v/>
      </c>
      <c r="W387" s="6" t="str">
        <f>IF(Table1[[#This Row],[Date of Hospital Discharge]]="","",IF(Table1[[#This Row],[Days Between Admissions]]&lt;=90,1,0))</f>
        <v/>
      </c>
      <c r="X387" s="6" t="str">
        <f>IF(Table1[[#This Row],[Date of Hospital Discharge]]="","",IF(Table1[[#This Row],[Days Between Admissions]]="",0,IF(Table1[[#This Row],[Days Between Admissions]]&gt;90,1,0)))</f>
        <v/>
      </c>
      <c r="Y387" s="6" t="str">
        <f>IF(Table1[[#This Row],[Date of Hospital Discharge]]="","",SUM(Table1[Discharge]))</f>
        <v/>
      </c>
      <c r="Z387" s="6" t="str">
        <f>IF(Table1[[#This Row],[Date of Hospital Discharge]]="","",SUM(Table1[Readmission]))</f>
        <v/>
      </c>
      <c r="AA387" s="6" t="str">
        <f>IF(Table1[[#This Row],[Date of Hospital Discharge]]="","",VLOOKUP(Table1[[#This Row],[Discharge Month]],$AI$9:$AJ$20,2,FALSE))</f>
        <v/>
      </c>
      <c r="AB387" s="6" t="str">
        <f>IF(Table1[[#This Row],[Date of Hospital Discharge]]="","",IF(Table1[[#This Row],[Readmission Bucket]]="Readmission within 7 days",1,0))</f>
        <v/>
      </c>
      <c r="AC387" s="6" t="str">
        <f>IF(Table1[[#This Row],[Date of Hospital Discharge]]="","",IF(Table1[[#This Row],[Readmission Bucket]]="Readmission within 14 days",1,0))</f>
        <v/>
      </c>
      <c r="AD387" s="6" t="str">
        <f>IF(Table1[[#This Row],[Date of Hospital Discharge]]="","",IF(Table1[[#This Row],[Readmission Bucket]]="Readmission within 30 days",1,0))</f>
        <v/>
      </c>
      <c r="AE387" s="6" t="str">
        <f>IF(Table1[[#This Row],[Date of Hospital Discharge]]="","",IF(Table1[[#This Row],[Readmission Bucket]]="Readmission within 60 days",1,0))</f>
        <v/>
      </c>
      <c r="AF387" s="6" t="str">
        <f>IF(Table1[[#This Row],[Date of Hospital Discharge]]="","",IF(Table1[[#This Row],[Readmission Bucket]]="Readmission within 90 days",1,0))</f>
        <v/>
      </c>
      <c r="AG387" s="6" t="str">
        <f>IF(Table1[[#This Row],[Date of Hospital Discharge]]="","",IF(Table1[[#This Row],[Readmission Bucket]]="Readmission Greater than 90 Days",1,0))</f>
        <v/>
      </c>
    </row>
    <row r="388" spans="1:33" x14ac:dyDescent="0.4">
      <c r="A388" s="8">
        <v>380</v>
      </c>
      <c r="F388" s="12"/>
      <c r="H388" s="10"/>
      <c r="I388" s="12"/>
      <c r="M388" s="11"/>
      <c r="N388" s="6" t="str">
        <f>IF(Table1[[#This Row],[Date of Hospital Discharge]]="","",1)</f>
        <v/>
      </c>
      <c r="O388" s="6" t="str">
        <f>IF(Table1[[#This Row],[Date of Hospital Discharge]]="","",IF(Table1[[#This Row],[Unplanned Readmission Date]]="",0,1))</f>
        <v/>
      </c>
      <c r="P388" s="6" t="str">
        <f>IF(Table1[[#This Row],[Readmission]]=1,Table1[[#This Row],[Unplanned Readmission Date]]-Table1[[#This Row],[Date of Hospital Discharge]],"")</f>
        <v/>
      </c>
      <c r="Q388" s="6" t="str">
        <f>IF(P388="","",VLOOKUP(P388,Validation!$F$4:$G$10,2,TRUE))</f>
        <v/>
      </c>
      <c r="R388" s="6" t="str">
        <f>IF(Table1[[#This Row],[Date of Hospital Discharge]]="","",TEXT(Table1[[#This Row],[Date of Hospital Discharge]],"mmmm"))</f>
        <v/>
      </c>
      <c r="S388" s="6" t="str">
        <f>IF(Table1[[#This Row],[Date of Hospital Discharge]]="","",IF(Table1[[#This Row],[Days Between Admissions]]&lt;=7,1,0))</f>
        <v/>
      </c>
      <c r="T388" s="6" t="str">
        <f>IF(Table1[[#This Row],[Date of Hospital Discharge]]="","",IF(Table1[[#This Row],[Days Between Admissions]]&lt;=14,1,0))</f>
        <v/>
      </c>
      <c r="U388" s="6" t="str">
        <f>IF(Table1[[#This Row],[Date of Hospital Discharge]]="","",IF(Table1[[#This Row],[Days Between Admissions]]&lt;=30,1,0))</f>
        <v/>
      </c>
      <c r="V388" s="6" t="str">
        <f>IF(Table1[[#This Row],[Date of Hospital Discharge]]="","",IF(Table1[[#This Row],[Days Between Admissions]]&lt;=60,1,0))</f>
        <v/>
      </c>
      <c r="W388" s="6" t="str">
        <f>IF(Table1[[#This Row],[Date of Hospital Discharge]]="","",IF(Table1[[#This Row],[Days Between Admissions]]&lt;=90,1,0))</f>
        <v/>
      </c>
      <c r="X388" s="6" t="str">
        <f>IF(Table1[[#This Row],[Date of Hospital Discharge]]="","",IF(Table1[[#This Row],[Days Between Admissions]]="",0,IF(Table1[[#This Row],[Days Between Admissions]]&gt;90,1,0)))</f>
        <v/>
      </c>
      <c r="Y388" s="6" t="str">
        <f>IF(Table1[[#This Row],[Date of Hospital Discharge]]="","",SUM(Table1[Discharge]))</f>
        <v/>
      </c>
      <c r="Z388" s="6" t="str">
        <f>IF(Table1[[#This Row],[Date of Hospital Discharge]]="","",SUM(Table1[Readmission]))</f>
        <v/>
      </c>
      <c r="AA388" s="6" t="str">
        <f>IF(Table1[[#This Row],[Date of Hospital Discharge]]="","",VLOOKUP(Table1[[#This Row],[Discharge Month]],$AI$9:$AJ$20,2,FALSE))</f>
        <v/>
      </c>
      <c r="AB388" s="6" t="str">
        <f>IF(Table1[[#This Row],[Date of Hospital Discharge]]="","",IF(Table1[[#This Row],[Readmission Bucket]]="Readmission within 7 days",1,0))</f>
        <v/>
      </c>
      <c r="AC388" s="6" t="str">
        <f>IF(Table1[[#This Row],[Date of Hospital Discharge]]="","",IF(Table1[[#This Row],[Readmission Bucket]]="Readmission within 14 days",1,0))</f>
        <v/>
      </c>
      <c r="AD388" s="6" t="str">
        <f>IF(Table1[[#This Row],[Date of Hospital Discharge]]="","",IF(Table1[[#This Row],[Readmission Bucket]]="Readmission within 30 days",1,0))</f>
        <v/>
      </c>
      <c r="AE388" s="6" t="str">
        <f>IF(Table1[[#This Row],[Date of Hospital Discharge]]="","",IF(Table1[[#This Row],[Readmission Bucket]]="Readmission within 60 days",1,0))</f>
        <v/>
      </c>
      <c r="AF388" s="6" t="str">
        <f>IF(Table1[[#This Row],[Date of Hospital Discharge]]="","",IF(Table1[[#This Row],[Readmission Bucket]]="Readmission within 90 days",1,0))</f>
        <v/>
      </c>
      <c r="AG388" s="6" t="str">
        <f>IF(Table1[[#This Row],[Date of Hospital Discharge]]="","",IF(Table1[[#This Row],[Readmission Bucket]]="Readmission Greater than 90 Days",1,0))</f>
        <v/>
      </c>
    </row>
    <row r="389" spans="1:33" x14ac:dyDescent="0.4">
      <c r="A389" s="8">
        <v>381</v>
      </c>
      <c r="F389" s="12"/>
      <c r="H389" s="10"/>
      <c r="I389" s="12"/>
      <c r="M389" s="11"/>
      <c r="N389" s="6" t="str">
        <f>IF(Table1[[#This Row],[Date of Hospital Discharge]]="","",1)</f>
        <v/>
      </c>
      <c r="O389" s="6" t="str">
        <f>IF(Table1[[#This Row],[Date of Hospital Discharge]]="","",IF(Table1[[#This Row],[Unplanned Readmission Date]]="",0,1))</f>
        <v/>
      </c>
      <c r="P389" s="6" t="str">
        <f>IF(Table1[[#This Row],[Readmission]]=1,Table1[[#This Row],[Unplanned Readmission Date]]-Table1[[#This Row],[Date of Hospital Discharge]],"")</f>
        <v/>
      </c>
      <c r="Q389" s="6" t="str">
        <f>IF(P389="","",VLOOKUP(P389,Validation!$F$4:$G$10,2,TRUE))</f>
        <v/>
      </c>
      <c r="R389" s="6" t="str">
        <f>IF(Table1[[#This Row],[Date of Hospital Discharge]]="","",TEXT(Table1[[#This Row],[Date of Hospital Discharge]],"mmmm"))</f>
        <v/>
      </c>
      <c r="S389" s="6" t="str">
        <f>IF(Table1[[#This Row],[Date of Hospital Discharge]]="","",IF(Table1[[#This Row],[Days Between Admissions]]&lt;=7,1,0))</f>
        <v/>
      </c>
      <c r="T389" s="6" t="str">
        <f>IF(Table1[[#This Row],[Date of Hospital Discharge]]="","",IF(Table1[[#This Row],[Days Between Admissions]]&lt;=14,1,0))</f>
        <v/>
      </c>
      <c r="U389" s="6" t="str">
        <f>IF(Table1[[#This Row],[Date of Hospital Discharge]]="","",IF(Table1[[#This Row],[Days Between Admissions]]&lt;=30,1,0))</f>
        <v/>
      </c>
      <c r="V389" s="6" t="str">
        <f>IF(Table1[[#This Row],[Date of Hospital Discharge]]="","",IF(Table1[[#This Row],[Days Between Admissions]]&lt;=60,1,0))</f>
        <v/>
      </c>
      <c r="W389" s="6" t="str">
        <f>IF(Table1[[#This Row],[Date of Hospital Discharge]]="","",IF(Table1[[#This Row],[Days Between Admissions]]&lt;=90,1,0))</f>
        <v/>
      </c>
      <c r="X389" s="6" t="str">
        <f>IF(Table1[[#This Row],[Date of Hospital Discharge]]="","",IF(Table1[[#This Row],[Days Between Admissions]]="",0,IF(Table1[[#This Row],[Days Between Admissions]]&gt;90,1,0)))</f>
        <v/>
      </c>
      <c r="Y389" s="6" t="str">
        <f>IF(Table1[[#This Row],[Date of Hospital Discharge]]="","",SUM(Table1[Discharge]))</f>
        <v/>
      </c>
      <c r="Z389" s="6" t="str">
        <f>IF(Table1[[#This Row],[Date of Hospital Discharge]]="","",SUM(Table1[Readmission]))</f>
        <v/>
      </c>
      <c r="AA389" s="6" t="str">
        <f>IF(Table1[[#This Row],[Date of Hospital Discharge]]="","",VLOOKUP(Table1[[#This Row],[Discharge Month]],$AI$9:$AJ$20,2,FALSE))</f>
        <v/>
      </c>
      <c r="AB389" s="6" t="str">
        <f>IF(Table1[[#This Row],[Date of Hospital Discharge]]="","",IF(Table1[[#This Row],[Readmission Bucket]]="Readmission within 7 days",1,0))</f>
        <v/>
      </c>
      <c r="AC389" s="6" t="str">
        <f>IF(Table1[[#This Row],[Date of Hospital Discharge]]="","",IF(Table1[[#This Row],[Readmission Bucket]]="Readmission within 14 days",1,0))</f>
        <v/>
      </c>
      <c r="AD389" s="6" t="str">
        <f>IF(Table1[[#This Row],[Date of Hospital Discharge]]="","",IF(Table1[[#This Row],[Readmission Bucket]]="Readmission within 30 days",1,0))</f>
        <v/>
      </c>
      <c r="AE389" s="6" t="str">
        <f>IF(Table1[[#This Row],[Date of Hospital Discharge]]="","",IF(Table1[[#This Row],[Readmission Bucket]]="Readmission within 60 days",1,0))</f>
        <v/>
      </c>
      <c r="AF389" s="6" t="str">
        <f>IF(Table1[[#This Row],[Date of Hospital Discharge]]="","",IF(Table1[[#This Row],[Readmission Bucket]]="Readmission within 90 days",1,0))</f>
        <v/>
      </c>
      <c r="AG389" s="6" t="str">
        <f>IF(Table1[[#This Row],[Date of Hospital Discharge]]="","",IF(Table1[[#This Row],[Readmission Bucket]]="Readmission Greater than 90 Days",1,0))</f>
        <v/>
      </c>
    </row>
    <row r="390" spans="1:33" x14ac:dyDescent="0.4">
      <c r="A390" s="8">
        <v>382</v>
      </c>
      <c r="F390" s="12"/>
      <c r="H390" s="10"/>
      <c r="I390" s="12"/>
      <c r="M390" s="11"/>
      <c r="N390" s="6" t="str">
        <f>IF(Table1[[#This Row],[Date of Hospital Discharge]]="","",1)</f>
        <v/>
      </c>
      <c r="O390" s="6" t="str">
        <f>IF(Table1[[#This Row],[Date of Hospital Discharge]]="","",IF(Table1[[#This Row],[Unplanned Readmission Date]]="",0,1))</f>
        <v/>
      </c>
      <c r="P390" s="6" t="str">
        <f>IF(Table1[[#This Row],[Readmission]]=1,Table1[[#This Row],[Unplanned Readmission Date]]-Table1[[#This Row],[Date of Hospital Discharge]],"")</f>
        <v/>
      </c>
      <c r="Q390" s="6" t="str">
        <f>IF(P390="","",VLOOKUP(P390,Validation!$F$4:$G$10,2,TRUE))</f>
        <v/>
      </c>
      <c r="R390" s="6" t="str">
        <f>IF(Table1[[#This Row],[Date of Hospital Discharge]]="","",TEXT(Table1[[#This Row],[Date of Hospital Discharge]],"mmmm"))</f>
        <v/>
      </c>
      <c r="S390" s="6" t="str">
        <f>IF(Table1[[#This Row],[Date of Hospital Discharge]]="","",IF(Table1[[#This Row],[Days Between Admissions]]&lt;=7,1,0))</f>
        <v/>
      </c>
      <c r="T390" s="6" t="str">
        <f>IF(Table1[[#This Row],[Date of Hospital Discharge]]="","",IF(Table1[[#This Row],[Days Between Admissions]]&lt;=14,1,0))</f>
        <v/>
      </c>
      <c r="U390" s="6" t="str">
        <f>IF(Table1[[#This Row],[Date of Hospital Discharge]]="","",IF(Table1[[#This Row],[Days Between Admissions]]&lt;=30,1,0))</f>
        <v/>
      </c>
      <c r="V390" s="6" t="str">
        <f>IF(Table1[[#This Row],[Date of Hospital Discharge]]="","",IF(Table1[[#This Row],[Days Between Admissions]]&lt;=60,1,0))</f>
        <v/>
      </c>
      <c r="W390" s="6" t="str">
        <f>IF(Table1[[#This Row],[Date of Hospital Discharge]]="","",IF(Table1[[#This Row],[Days Between Admissions]]&lt;=90,1,0))</f>
        <v/>
      </c>
      <c r="X390" s="6" t="str">
        <f>IF(Table1[[#This Row],[Date of Hospital Discharge]]="","",IF(Table1[[#This Row],[Days Between Admissions]]="",0,IF(Table1[[#This Row],[Days Between Admissions]]&gt;90,1,0)))</f>
        <v/>
      </c>
      <c r="Y390" s="6" t="str">
        <f>IF(Table1[[#This Row],[Date of Hospital Discharge]]="","",SUM(Table1[Discharge]))</f>
        <v/>
      </c>
      <c r="Z390" s="6" t="str">
        <f>IF(Table1[[#This Row],[Date of Hospital Discharge]]="","",SUM(Table1[Readmission]))</f>
        <v/>
      </c>
      <c r="AA390" s="6" t="str">
        <f>IF(Table1[[#This Row],[Date of Hospital Discharge]]="","",VLOOKUP(Table1[[#This Row],[Discharge Month]],$AI$9:$AJ$20,2,FALSE))</f>
        <v/>
      </c>
      <c r="AB390" s="6" t="str">
        <f>IF(Table1[[#This Row],[Date of Hospital Discharge]]="","",IF(Table1[[#This Row],[Readmission Bucket]]="Readmission within 7 days",1,0))</f>
        <v/>
      </c>
      <c r="AC390" s="6" t="str">
        <f>IF(Table1[[#This Row],[Date of Hospital Discharge]]="","",IF(Table1[[#This Row],[Readmission Bucket]]="Readmission within 14 days",1,0))</f>
        <v/>
      </c>
      <c r="AD390" s="6" t="str">
        <f>IF(Table1[[#This Row],[Date of Hospital Discharge]]="","",IF(Table1[[#This Row],[Readmission Bucket]]="Readmission within 30 days",1,0))</f>
        <v/>
      </c>
      <c r="AE390" s="6" t="str">
        <f>IF(Table1[[#This Row],[Date of Hospital Discharge]]="","",IF(Table1[[#This Row],[Readmission Bucket]]="Readmission within 60 days",1,0))</f>
        <v/>
      </c>
      <c r="AF390" s="6" t="str">
        <f>IF(Table1[[#This Row],[Date of Hospital Discharge]]="","",IF(Table1[[#This Row],[Readmission Bucket]]="Readmission within 90 days",1,0))</f>
        <v/>
      </c>
      <c r="AG390" s="6" t="str">
        <f>IF(Table1[[#This Row],[Date of Hospital Discharge]]="","",IF(Table1[[#This Row],[Readmission Bucket]]="Readmission Greater than 90 Days",1,0))</f>
        <v/>
      </c>
    </row>
    <row r="391" spans="1:33" x14ac:dyDescent="0.4">
      <c r="A391" s="8">
        <v>383</v>
      </c>
      <c r="F391" s="12"/>
      <c r="H391" s="10"/>
      <c r="I391" s="12"/>
      <c r="M391" s="11"/>
      <c r="N391" s="6" t="str">
        <f>IF(Table1[[#This Row],[Date of Hospital Discharge]]="","",1)</f>
        <v/>
      </c>
      <c r="O391" s="6" t="str">
        <f>IF(Table1[[#This Row],[Date of Hospital Discharge]]="","",IF(Table1[[#This Row],[Unplanned Readmission Date]]="",0,1))</f>
        <v/>
      </c>
      <c r="P391" s="6" t="str">
        <f>IF(Table1[[#This Row],[Readmission]]=1,Table1[[#This Row],[Unplanned Readmission Date]]-Table1[[#This Row],[Date of Hospital Discharge]],"")</f>
        <v/>
      </c>
      <c r="Q391" s="6" t="str">
        <f>IF(P391="","",VLOOKUP(P391,Validation!$F$4:$G$10,2,TRUE))</f>
        <v/>
      </c>
      <c r="R391" s="6" t="str">
        <f>IF(Table1[[#This Row],[Date of Hospital Discharge]]="","",TEXT(Table1[[#This Row],[Date of Hospital Discharge]],"mmmm"))</f>
        <v/>
      </c>
      <c r="S391" s="6" t="str">
        <f>IF(Table1[[#This Row],[Date of Hospital Discharge]]="","",IF(Table1[[#This Row],[Days Between Admissions]]&lt;=7,1,0))</f>
        <v/>
      </c>
      <c r="T391" s="6" t="str">
        <f>IF(Table1[[#This Row],[Date of Hospital Discharge]]="","",IF(Table1[[#This Row],[Days Between Admissions]]&lt;=14,1,0))</f>
        <v/>
      </c>
      <c r="U391" s="6" t="str">
        <f>IF(Table1[[#This Row],[Date of Hospital Discharge]]="","",IF(Table1[[#This Row],[Days Between Admissions]]&lt;=30,1,0))</f>
        <v/>
      </c>
      <c r="V391" s="6" t="str">
        <f>IF(Table1[[#This Row],[Date of Hospital Discharge]]="","",IF(Table1[[#This Row],[Days Between Admissions]]&lt;=60,1,0))</f>
        <v/>
      </c>
      <c r="W391" s="6" t="str">
        <f>IF(Table1[[#This Row],[Date of Hospital Discharge]]="","",IF(Table1[[#This Row],[Days Between Admissions]]&lt;=90,1,0))</f>
        <v/>
      </c>
      <c r="X391" s="6" t="str">
        <f>IF(Table1[[#This Row],[Date of Hospital Discharge]]="","",IF(Table1[[#This Row],[Days Between Admissions]]="",0,IF(Table1[[#This Row],[Days Between Admissions]]&gt;90,1,0)))</f>
        <v/>
      </c>
      <c r="Y391" s="6" t="str">
        <f>IF(Table1[[#This Row],[Date of Hospital Discharge]]="","",SUM(Table1[Discharge]))</f>
        <v/>
      </c>
      <c r="Z391" s="6" t="str">
        <f>IF(Table1[[#This Row],[Date of Hospital Discharge]]="","",SUM(Table1[Readmission]))</f>
        <v/>
      </c>
      <c r="AA391" s="6" t="str">
        <f>IF(Table1[[#This Row],[Date of Hospital Discharge]]="","",VLOOKUP(Table1[[#This Row],[Discharge Month]],$AI$9:$AJ$20,2,FALSE))</f>
        <v/>
      </c>
      <c r="AB391" s="6" t="str">
        <f>IF(Table1[[#This Row],[Date of Hospital Discharge]]="","",IF(Table1[[#This Row],[Readmission Bucket]]="Readmission within 7 days",1,0))</f>
        <v/>
      </c>
      <c r="AC391" s="6" t="str">
        <f>IF(Table1[[#This Row],[Date of Hospital Discharge]]="","",IF(Table1[[#This Row],[Readmission Bucket]]="Readmission within 14 days",1,0))</f>
        <v/>
      </c>
      <c r="AD391" s="6" t="str">
        <f>IF(Table1[[#This Row],[Date of Hospital Discharge]]="","",IF(Table1[[#This Row],[Readmission Bucket]]="Readmission within 30 days",1,0))</f>
        <v/>
      </c>
      <c r="AE391" s="6" t="str">
        <f>IF(Table1[[#This Row],[Date of Hospital Discharge]]="","",IF(Table1[[#This Row],[Readmission Bucket]]="Readmission within 60 days",1,0))</f>
        <v/>
      </c>
      <c r="AF391" s="6" t="str">
        <f>IF(Table1[[#This Row],[Date of Hospital Discharge]]="","",IF(Table1[[#This Row],[Readmission Bucket]]="Readmission within 90 days",1,0))</f>
        <v/>
      </c>
      <c r="AG391" s="6" t="str">
        <f>IF(Table1[[#This Row],[Date of Hospital Discharge]]="","",IF(Table1[[#This Row],[Readmission Bucket]]="Readmission Greater than 90 Days",1,0))</f>
        <v/>
      </c>
    </row>
    <row r="392" spans="1:33" x14ac:dyDescent="0.4">
      <c r="A392" s="8">
        <v>384</v>
      </c>
      <c r="F392" s="12"/>
      <c r="H392" s="10"/>
      <c r="I392" s="12"/>
      <c r="M392" s="11"/>
      <c r="N392" s="6" t="str">
        <f>IF(Table1[[#This Row],[Date of Hospital Discharge]]="","",1)</f>
        <v/>
      </c>
      <c r="O392" s="6" t="str">
        <f>IF(Table1[[#This Row],[Date of Hospital Discharge]]="","",IF(Table1[[#This Row],[Unplanned Readmission Date]]="",0,1))</f>
        <v/>
      </c>
      <c r="P392" s="6" t="str">
        <f>IF(Table1[[#This Row],[Readmission]]=1,Table1[[#This Row],[Unplanned Readmission Date]]-Table1[[#This Row],[Date of Hospital Discharge]],"")</f>
        <v/>
      </c>
      <c r="Q392" s="6" t="str">
        <f>IF(P392="","",VLOOKUP(P392,Validation!$F$4:$G$10,2,TRUE))</f>
        <v/>
      </c>
      <c r="R392" s="6" t="str">
        <f>IF(Table1[[#This Row],[Date of Hospital Discharge]]="","",TEXT(Table1[[#This Row],[Date of Hospital Discharge]],"mmmm"))</f>
        <v/>
      </c>
      <c r="S392" s="6" t="str">
        <f>IF(Table1[[#This Row],[Date of Hospital Discharge]]="","",IF(Table1[[#This Row],[Days Between Admissions]]&lt;=7,1,0))</f>
        <v/>
      </c>
      <c r="T392" s="6" t="str">
        <f>IF(Table1[[#This Row],[Date of Hospital Discharge]]="","",IF(Table1[[#This Row],[Days Between Admissions]]&lt;=14,1,0))</f>
        <v/>
      </c>
      <c r="U392" s="6" t="str">
        <f>IF(Table1[[#This Row],[Date of Hospital Discharge]]="","",IF(Table1[[#This Row],[Days Between Admissions]]&lt;=30,1,0))</f>
        <v/>
      </c>
      <c r="V392" s="6" t="str">
        <f>IF(Table1[[#This Row],[Date of Hospital Discharge]]="","",IF(Table1[[#This Row],[Days Between Admissions]]&lt;=60,1,0))</f>
        <v/>
      </c>
      <c r="W392" s="6" t="str">
        <f>IF(Table1[[#This Row],[Date of Hospital Discharge]]="","",IF(Table1[[#This Row],[Days Between Admissions]]&lt;=90,1,0))</f>
        <v/>
      </c>
      <c r="X392" s="6" t="str">
        <f>IF(Table1[[#This Row],[Date of Hospital Discharge]]="","",IF(Table1[[#This Row],[Days Between Admissions]]="",0,IF(Table1[[#This Row],[Days Between Admissions]]&gt;90,1,0)))</f>
        <v/>
      </c>
      <c r="Y392" s="6" t="str">
        <f>IF(Table1[[#This Row],[Date of Hospital Discharge]]="","",SUM(Table1[Discharge]))</f>
        <v/>
      </c>
      <c r="Z392" s="6" t="str">
        <f>IF(Table1[[#This Row],[Date of Hospital Discharge]]="","",SUM(Table1[Readmission]))</f>
        <v/>
      </c>
      <c r="AA392" s="6" t="str">
        <f>IF(Table1[[#This Row],[Date of Hospital Discharge]]="","",VLOOKUP(Table1[[#This Row],[Discharge Month]],$AI$9:$AJ$20,2,FALSE))</f>
        <v/>
      </c>
      <c r="AB392" s="6" t="str">
        <f>IF(Table1[[#This Row],[Date of Hospital Discharge]]="","",IF(Table1[[#This Row],[Readmission Bucket]]="Readmission within 7 days",1,0))</f>
        <v/>
      </c>
      <c r="AC392" s="6" t="str">
        <f>IF(Table1[[#This Row],[Date of Hospital Discharge]]="","",IF(Table1[[#This Row],[Readmission Bucket]]="Readmission within 14 days",1,0))</f>
        <v/>
      </c>
      <c r="AD392" s="6" t="str">
        <f>IF(Table1[[#This Row],[Date of Hospital Discharge]]="","",IF(Table1[[#This Row],[Readmission Bucket]]="Readmission within 30 days",1,0))</f>
        <v/>
      </c>
      <c r="AE392" s="6" t="str">
        <f>IF(Table1[[#This Row],[Date of Hospital Discharge]]="","",IF(Table1[[#This Row],[Readmission Bucket]]="Readmission within 60 days",1,0))</f>
        <v/>
      </c>
      <c r="AF392" s="6" t="str">
        <f>IF(Table1[[#This Row],[Date of Hospital Discharge]]="","",IF(Table1[[#This Row],[Readmission Bucket]]="Readmission within 90 days",1,0))</f>
        <v/>
      </c>
      <c r="AG392" s="6" t="str">
        <f>IF(Table1[[#This Row],[Date of Hospital Discharge]]="","",IF(Table1[[#This Row],[Readmission Bucket]]="Readmission Greater than 90 Days",1,0))</f>
        <v/>
      </c>
    </row>
    <row r="393" spans="1:33" x14ac:dyDescent="0.4">
      <c r="A393" s="8">
        <v>385</v>
      </c>
      <c r="F393" s="12"/>
      <c r="H393" s="10"/>
      <c r="I393" s="12"/>
      <c r="M393" s="11"/>
      <c r="N393" s="6" t="str">
        <f>IF(Table1[[#This Row],[Date of Hospital Discharge]]="","",1)</f>
        <v/>
      </c>
      <c r="O393" s="6" t="str">
        <f>IF(Table1[[#This Row],[Date of Hospital Discharge]]="","",IF(Table1[[#This Row],[Unplanned Readmission Date]]="",0,1))</f>
        <v/>
      </c>
      <c r="P393" s="6" t="str">
        <f>IF(Table1[[#This Row],[Readmission]]=1,Table1[[#This Row],[Unplanned Readmission Date]]-Table1[[#This Row],[Date of Hospital Discharge]],"")</f>
        <v/>
      </c>
      <c r="Q393" s="6" t="str">
        <f>IF(P393="","",VLOOKUP(P393,Validation!$F$4:$G$10,2,TRUE))</f>
        <v/>
      </c>
      <c r="R393" s="6" t="str">
        <f>IF(Table1[[#This Row],[Date of Hospital Discharge]]="","",TEXT(Table1[[#This Row],[Date of Hospital Discharge]],"mmmm"))</f>
        <v/>
      </c>
      <c r="S393" s="6" t="str">
        <f>IF(Table1[[#This Row],[Date of Hospital Discharge]]="","",IF(Table1[[#This Row],[Days Between Admissions]]&lt;=7,1,0))</f>
        <v/>
      </c>
      <c r="T393" s="6" t="str">
        <f>IF(Table1[[#This Row],[Date of Hospital Discharge]]="","",IF(Table1[[#This Row],[Days Between Admissions]]&lt;=14,1,0))</f>
        <v/>
      </c>
      <c r="U393" s="6" t="str">
        <f>IF(Table1[[#This Row],[Date of Hospital Discharge]]="","",IF(Table1[[#This Row],[Days Between Admissions]]&lt;=30,1,0))</f>
        <v/>
      </c>
      <c r="V393" s="6" t="str">
        <f>IF(Table1[[#This Row],[Date of Hospital Discharge]]="","",IF(Table1[[#This Row],[Days Between Admissions]]&lt;=60,1,0))</f>
        <v/>
      </c>
      <c r="W393" s="6" t="str">
        <f>IF(Table1[[#This Row],[Date of Hospital Discharge]]="","",IF(Table1[[#This Row],[Days Between Admissions]]&lt;=90,1,0))</f>
        <v/>
      </c>
      <c r="X393" s="6" t="str">
        <f>IF(Table1[[#This Row],[Date of Hospital Discharge]]="","",IF(Table1[[#This Row],[Days Between Admissions]]="",0,IF(Table1[[#This Row],[Days Between Admissions]]&gt;90,1,0)))</f>
        <v/>
      </c>
      <c r="Y393" s="6" t="str">
        <f>IF(Table1[[#This Row],[Date of Hospital Discharge]]="","",SUM(Table1[Discharge]))</f>
        <v/>
      </c>
      <c r="Z393" s="6" t="str">
        <f>IF(Table1[[#This Row],[Date of Hospital Discharge]]="","",SUM(Table1[Readmission]))</f>
        <v/>
      </c>
      <c r="AA393" s="6" t="str">
        <f>IF(Table1[[#This Row],[Date of Hospital Discharge]]="","",VLOOKUP(Table1[[#This Row],[Discharge Month]],$AI$9:$AJ$20,2,FALSE))</f>
        <v/>
      </c>
      <c r="AB393" s="6" t="str">
        <f>IF(Table1[[#This Row],[Date of Hospital Discharge]]="","",IF(Table1[[#This Row],[Readmission Bucket]]="Readmission within 7 days",1,0))</f>
        <v/>
      </c>
      <c r="AC393" s="6" t="str">
        <f>IF(Table1[[#This Row],[Date of Hospital Discharge]]="","",IF(Table1[[#This Row],[Readmission Bucket]]="Readmission within 14 days",1,0))</f>
        <v/>
      </c>
      <c r="AD393" s="6" t="str">
        <f>IF(Table1[[#This Row],[Date of Hospital Discharge]]="","",IF(Table1[[#This Row],[Readmission Bucket]]="Readmission within 30 days",1,0))</f>
        <v/>
      </c>
      <c r="AE393" s="6" t="str">
        <f>IF(Table1[[#This Row],[Date of Hospital Discharge]]="","",IF(Table1[[#This Row],[Readmission Bucket]]="Readmission within 60 days",1,0))</f>
        <v/>
      </c>
      <c r="AF393" s="6" t="str">
        <f>IF(Table1[[#This Row],[Date of Hospital Discharge]]="","",IF(Table1[[#This Row],[Readmission Bucket]]="Readmission within 90 days",1,0))</f>
        <v/>
      </c>
      <c r="AG393" s="6" t="str">
        <f>IF(Table1[[#This Row],[Date of Hospital Discharge]]="","",IF(Table1[[#This Row],[Readmission Bucket]]="Readmission Greater than 90 Days",1,0))</f>
        <v/>
      </c>
    </row>
    <row r="394" spans="1:33" x14ac:dyDescent="0.4">
      <c r="A394" s="8">
        <v>386</v>
      </c>
      <c r="F394" s="12"/>
      <c r="H394" s="10"/>
      <c r="I394" s="12"/>
      <c r="M394" s="11"/>
      <c r="N394" s="6" t="str">
        <f>IF(Table1[[#This Row],[Date of Hospital Discharge]]="","",1)</f>
        <v/>
      </c>
      <c r="O394" s="6" t="str">
        <f>IF(Table1[[#This Row],[Date of Hospital Discharge]]="","",IF(Table1[[#This Row],[Unplanned Readmission Date]]="",0,1))</f>
        <v/>
      </c>
      <c r="P394" s="6" t="str">
        <f>IF(Table1[[#This Row],[Readmission]]=1,Table1[[#This Row],[Unplanned Readmission Date]]-Table1[[#This Row],[Date of Hospital Discharge]],"")</f>
        <v/>
      </c>
      <c r="Q394" s="6" t="str">
        <f>IF(P394="","",VLOOKUP(P394,Validation!$F$4:$G$10,2,TRUE))</f>
        <v/>
      </c>
      <c r="R394" s="6" t="str">
        <f>IF(Table1[[#This Row],[Date of Hospital Discharge]]="","",TEXT(Table1[[#This Row],[Date of Hospital Discharge]],"mmmm"))</f>
        <v/>
      </c>
      <c r="S394" s="6" t="str">
        <f>IF(Table1[[#This Row],[Date of Hospital Discharge]]="","",IF(Table1[[#This Row],[Days Between Admissions]]&lt;=7,1,0))</f>
        <v/>
      </c>
      <c r="T394" s="6" t="str">
        <f>IF(Table1[[#This Row],[Date of Hospital Discharge]]="","",IF(Table1[[#This Row],[Days Between Admissions]]&lt;=14,1,0))</f>
        <v/>
      </c>
      <c r="U394" s="6" t="str">
        <f>IF(Table1[[#This Row],[Date of Hospital Discharge]]="","",IF(Table1[[#This Row],[Days Between Admissions]]&lt;=30,1,0))</f>
        <v/>
      </c>
      <c r="V394" s="6" t="str">
        <f>IF(Table1[[#This Row],[Date of Hospital Discharge]]="","",IF(Table1[[#This Row],[Days Between Admissions]]&lt;=60,1,0))</f>
        <v/>
      </c>
      <c r="W394" s="6" t="str">
        <f>IF(Table1[[#This Row],[Date of Hospital Discharge]]="","",IF(Table1[[#This Row],[Days Between Admissions]]&lt;=90,1,0))</f>
        <v/>
      </c>
      <c r="X394" s="6" t="str">
        <f>IF(Table1[[#This Row],[Date of Hospital Discharge]]="","",IF(Table1[[#This Row],[Days Between Admissions]]="",0,IF(Table1[[#This Row],[Days Between Admissions]]&gt;90,1,0)))</f>
        <v/>
      </c>
      <c r="Y394" s="6" t="str">
        <f>IF(Table1[[#This Row],[Date of Hospital Discharge]]="","",SUM(Table1[Discharge]))</f>
        <v/>
      </c>
      <c r="Z394" s="6" t="str">
        <f>IF(Table1[[#This Row],[Date of Hospital Discharge]]="","",SUM(Table1[Readmission]))</f>
        <v/>
      </c>
      <c r="AA394" s="6" t="str">
        <f>IF(Table1[[#This Row],[Date of Hospital Discharge]]="","",VLOOKUP(Table1[[#This Row],[Discharge Month]],$AI$9:$AJ$20,2,FALSE))</f>
        <v/>
      </c>
      <c r="AB394" s="6" t="str">
        <f>IF(Table1[[#This Row],[Date of Hospital Discharge]]="","",IF(Table1[[#This Row],[Readmission Bucket]]="Readmission within 7 days",1,0))</f>
        <v/>
      </c>
      <c r="AC394" s="6" t="str">
        <f>IF(Table1[[#This Row],[Date of Hospital Discharge]]="","",IF(Table1[[#This Row],[Readmission Bucket]]="Readmission within 14 days",1,0))</f>
        <v/>
      </c>
      <c r="AD394" s="6" t="str">
        <f>IF(Table1[[#This Row],[Date of Hospital Discharge]]="","",IF(Table1[[#This Row],[Readmission Bucket]]="Readmission within 30 days",1,0))</f>
        <v/>
      </c>
      <c r="AE394" s="6" t="str">
        <f>IF(Table1[[#This Row],[Date of Hospital Discharge]]="","",IF(Table1[[#This Row],[Readmission Bucket]]="Readmission within 60 days",1,0))</f>
        <v/>
      </c>
      <c r="AF394" s="6" t="str">
        <f>IF(Table1[[#This Row],[Date of Hospital Discharge]]="","",IF(Table1[[#This Row],[Readmission Bucket]]="Readmission within 90 days",1,0))</f>
        <v/>
      </c>
      <c r="AG394" s="6" t="str">
        <f>IF(Table1[[#This Row],[Date of Hospital Discharge]]="","",IF(Table1[[#This Row],[Readmission Bucket]]="Readmission Greater than 90 Days",1,0))</f>
        <v/>
      </c>
    </row>
    <row r="395" spans="1:33" x14ac:dyDescent="0.4">
      <c r="A395" s="8">
        <v>387</v>
      </c>
      <c r="F395" s="12"/>
      <c r="H395" s="10"/>
      <c r="I395" s="12"/>
      <c r="M395" s="11"/>
      <c r="N395" s="6" t="str">
        <f>IF(Table1[[#This Row],[Date of Hospital Discharge]]="","",1)</f>
        <v/>
      </c>
      <c r="O395" s="6" t="str">
        <f>IF(Table1[[#This Row],[Date of Hospital Discharge]]="","",IF(Table1[[#This Row],[Unplanned Readmission Date]]="",0,1))</f>
        <v/>
      </c>
      <c r="P395" s="6" t="str">
        <f>IF(Table1[[#This Row],[Readmission]]=1,Table1[[#This Row],[Unplanned Readmission Date]]-Table1[[#This Row],[Date of Hospital Discharge]],"")</f>
        <v/>
      </c>
      <c r="Q395" s="6" t="str">
        <f>IF(P395="","",VLOOKUP(P395,Validation!$F$4:$G$10,2,TRUE))</f>
        <v/>
      </c>
      <c r="R395" s="6" t="str">
        <f>IF(Table1[[#This Row],[Date of Hospital Discharge]]="","",TEXT(Table1[[#This Row],[Date of Hospital Discharge]],"mmmm"))</f>
        <v/>
      </c>
      <c r="S395" s="6" t="str">
        <f>IF(Table1[[#This Row],[Date of Hospital Discharge]]="","",IF(Table1[[#This Row],[Days Between Admissions]]&lt;=7,1,0))</f>
        <v/>
      </c>
      <c r="T395" s="6" t="str">
        <f>IF(Table1[[#This Row],[Date of Hospital Discharge]]="","",IF(Table1[[#This Row],[Days Between Admissions]]&lt;=14,1,0))</f>
        <v/>
      </c>
      <c r="U395" s="6" t="str">
        <f>IF(Table1[[#This Row],[Date of Hospital Discharge]]="","",IF(Table1[[#This Row],[Days Between Admissions]]&lt;=30,1,0))</f>
        <v/>
      </c>
      <c r="V395" s="6" t="str">
        <f>IF(Table1[[#This Row],[Date of Hospital Discharge]]="","",IF(Table1[[#This Row],[Days Between Admissions]]&lt;=60,1,0))</f>
        <v/>
      </c>
      <c r="W395" s="6" t="str">
        <f>IF(Table1[[#This Row],[Date of Hospital Discharge]]="","",IF(Table1[[#This Row],[Days Between Admissions]]&lt;=90,1,0))</f>
        <v/>
      </c>
      <c r="X395" s="6" t="str">
        <f>IF(Table1[[#This Row],[Date of Hospital Discharge]]="","",IF(Table1[[#This Row],[Days Between Admissions]]="",0,IF(Table1[[#This Row],[Days Between Admissions]]&gt;90,1,0)))</f>
        <v/>
      </c>
      <c r="Y395" s="6" t="str">
        <f>IF(Table1[[#This Row],[Date of Hospital Discharge]]="","",SUM(Table1[Discharge]))</f>
        <v/>
      </c>
      <c r="Z395" s="6" t="str">
        <f>IF(Table1[[#This Row],[Date of Hospital Discharge]]="","",SUM(Table1[Readmission]))</f>
        <v/>
      </c>
      <c r="AA395" s="6" t="str">
        <f>IF(Table1[[#This Row],[Date of Hospital Discharge]]="","",VLOOKUP(Table1[[#This Row],[Discharge Month]],$AI$9:$AJ$20,2,FALSE))</f>
        <v/>
      </c>
      <c r="AB395" s="6" t="str">
        <f>IF(Table1[[#This Row],[Date of Hospital Discharge]]="","",IF(Table1[[#This Row],[Readmission Bucket]]="Readmission within 7 days",1,0))</f>
        <v/>
      </c>
      <c r="AC395" s="6" t="str">
        <f>IF(Table1[[#This Row],[Date of Hospital Discharge]]="","",IF(Table1[[#This Row],[Readmission Bucket]]="Readmission within 14 days",1,0))</f>
        <v/>
      </c>
      <c r="AD395" s="6" t="str">
        <f>IF(Table1[[#This Row],[Date of Hospital Discharge]]="","",IF(Table1[[#This Row],[Readmission Bucket]]="Readmission within 30 days",1,0))</f>
        <v/>
      </c>
      <c r="AE395" s="6" t="str">
        <f>IF(Table1[[#This Row],[Date of Hospital Discharge]]="","",IF(Table1[[#This Row],[Readmission Bucket]]="Readmission within 60 days",1,0))</f>
        <v/>
      </c>
      <c r="AF395" s="6" t="str">
        <f>IF(Table1[[#This Row],[Date of Hospital Discharge]]="","",IF(Table1[[#This Row],[Readmission Bucket]]="Readmission within 90 days",1,0))</f>
        <v/>
      </c>
      <c r="AG395" s="6" t="str">
        <f>IF(Table1[[#This Row],[Date of Hospital Discharge]]="","",IF(Table1[[#This Row],[Readmission Bucket]]="Readmission Greater than 90 Days",1,0))</f>
        <v/>
      </c>
    </row>
    <row r="396" spans="1:33" x14ac:dyDescent="0.4">
      <c r="A396" s="8">
        <v>388</v>
      </c>
      <c r="F396" s="12"/>
      <c r="H396" s="10"/>
      <c r="I396" s="12"/>
      <c r="M396" s="11"/>
      <c r="N396" s="6" t="str">
        <f>IF(Table1[[#This Row],[Date of Hospital Discharge]]="","",1)</f>
        <v/>
      </c>
      <c r="O396" s="6" t="str">
        <f>IF(Table1[[#This Row],[Date of Hospital Discharge]]="","",IF(Table1[[#This Row],[Unplanned Readmission Date]]="",0,1))</f>
        <v/>
      </c>
      <c r="P396" s="6" t="str">
        <f>IF(Table1[[#This Row],[Readmission]]=1,Table1[[#This Row],[Unplanned Readmission Date]]-Table1[[#This Row],[Date of Hospital Discharge]],"")</f>
        <v/>
      </c>
      <c r="Q396" s="6" t="str">
        <f>IF(P396="","",VLOOKUP(P396,Validation!$F$4:$G$10,2,TRUE))</f>
        <v/>
      </c>
      <c r="R396" s="6" t="str">
        <f>IF(Table1[[#This Row],[Date of Hospital Discharge]]="","",TEXT(Table1[[#This Row],[Date of Hospital Discharge]],"mmmm"))</f>
        <v/>
      </c>
      <c r="S396" s="6" t="str">
        <f>IF(Table1[[#This Row],[Date of Hospital Discharge]]="","",IF(Table1[[#This Row],[Days Between Admissions]]&lt;=7,1,0))</f>
        <v/>
      </c>
      <c r="T396" s="6" t="str">
        <f>IF(Table1[[#This Row],[Date of Hospital Discharge]]="","",IF(Table1[[#This Row],[Days Between Admissions]]&lt;=14,1,0))</f>
        <v/>
      </c>
      <c r="U396" s="6" t="str">
        <f>IF(Table1[[#This Row],[Date of Hospital Discharge]]="","",IF(Table1[[#This Row],[Days Between Admissions]]&lt;=30,1,0))</f>
        <v/>
      </c>
      <c r="V396" s="6" t="str">
        <f>IF(Table1[[#This Row],[Date of Hospital Discharge]]="","",IF(Table1[[#This Row],[Days Between Admissions]]&lt;=60,1,0))</f>
        <v/>
      </c>
      <c r="W396" s="6" t="str">
        <f>IF(Table1[[#This Row],[Date of Hospital Discharge]]="","",IF(Table1[[#This Row],[Days Between Admissions]]&lt;=90,1,0))</f>
        <v/>
      </c>
      <c r="X396" s="6" t="str">
        <f>IF(Table1[[#This Row],[Date of Hospital Discharge]]="","",IF(Table1[[#This Row],[Days Between Admissions]]="",0,IF(Table1[[#This Row],[Days Between Admissions]]&gt;90,1,0)))</f>
        <v/>
      </c>
      <c r="Y396" s="6" t="str">
        <f>IF(Table1[[#This Row],[Date of Hospital Discharge]]="","",SUM(Table1[Discharge]))</f>
        <v/>
      </c>
      <c r="Z396" s="6" t="str">
        <f>IF(Table1[[#This Row],[Date of Hospital Discharge]]="","",SUM(Table1[Readmission]))</f>
        <v/>
      </c>
      <c r="AA396" s="6" t="str">
        <f>IF(Table1[[#This Row],[Date of Hospital Discharge]]="","",VLOOKUP(Table1[[#This Row],[Discharge Month]],$AI$9:$AJ$20,2,FALSE))</f>
        <v/>
      </c>
      <c r="AB396" s="6" t="str">
        <f>IF(Table1[[#This Row],[Date of Hospital Discharge]]="","",IF(Table1[[#This Row],[Readmission Bucket]]="Readmission within 7 days",1,0))</f>
        <v/>
      </c>
      <c r="AC396" s="6" t="str">
        <f>IF(Table1[[#This Row],[Date of Hospital Discharge]]="","",IF(Table1[[#This Row],[Readmission Bucket]]="Readmission within 14 days",1,0))</f>
        <v/>
      </c>
      <c r="AD396" s="6" t="str">
        <f>IF(Table1[[#This Row],[Date of Hospital Discharge]]="","",IF(Table1[[#This Row],[Readmission Bucket]]="Readmission within 30 days",1,0))</f>
        <v/>
      </c>
      <c r="AE396" s="6" t="str">
        <f>IF(Table1[[#This Row],[Date of Hospital Discharge]]="","",IF(Table1[[#This Row],[Readmission Bucket]]="Readmission within 60 days",1,0))</f>
        <v/>
      </c>
      <c r="AF396" s="6" t="str">
        <f>IF(Table1[[#This Row],[Date of Hospital Discharge]]="","",IF(Table1[[#This Row],[Readmission Bucket]]="Readmission within 90 days",1,0))</f>
        <v/>
      </c>
      <c r="AG396" s="6" t="str">
        <f>IF(Table1[[#This Row],[Date of Hospital Discharge]]="","",IF(Table1[[#This Row],[Readmission Bucket]]="Readmission Greater than 90 Days",1,0))</f>
        <v/>
      </c>
    </row>
    <row r="397" spans="1:33" x14ac:dyDescent="0.4">
      <c r="A397" s="8">
        <v>389</v>
      </c>
      <c r="F397" s="12"/>
      <c r="H397" s="10"/>
      <c r="I397" s="12"/>
      <c r="M397" s="11"/>
      <c r="N397" s="6" t="str">
        <f>IF(Table1[[#This Row],[Date of Hospital Discharge]]="","",1)</f>
        <v/>
      </c>
      <c r="O397" s="6" t="str">
        <f>IF(Table1[[#This Row],[Date of Hospital Discharge]]="","",IF(Table1[[#This Row],[Unplanned Readmission Date]]="",0,1))</f>
        <v/>
      </c>
      <c r="P397" s="6" t="str">
        <f>IF(Table1[[#This Row],[Readmission]]=1,Table1[[#This Row],[Unplanned Readmission Date]]-Table1[[#This Row],[Date of Hospital Discharge]],"")</f>
        <v/>
      </c>
      <c r="Q397" s="6" t="str">
        <f>IF(P397="","",VLOOKUP(P397,Validation!$F$4:$G$10,2,TRUE))</f>
        <v/>
      </c>
      <c r="R397" s="6" t="str">
        <f>IF(Table1[[#This Row],[Date of Hospital Discharge]]="","",TEXT(Table1[[#This Row],[Date of Hospital Discharge]],"mmmm"))</f>
        <v/>
      </c>
      <c r="S397" s="6" t="str">
        <f>IF(Table1[[#This Row],[Date of Hospital Discharge]]="","",IF(Table1[[#This Row],[Days Between Admissions]]&lt;=7,1,0))</f>
        <v/>
      </c>
      <c r="T397" s="6" t="str">
        <f>IF(Table1[[#This Row],[Date of Hospital Discharge]]="","",IF(Table1[[#This Row],[Days Between Admissions]]&lt;=14,1,0))</f>
        <v/>
      </c>
      <c r="U397" s="6" t="str">
        <f>IF(Table1[[#This Row],[Date of Hospital Discharge]]="","",IF(Table1[[#This Row],[Days Between Admissions]]&lt;=30,1,0))</f>
        <v/>
      </c>
      <c r="V397" s="6" t="str">
        <f>IF(Table1[[#This Row],[Date of Hospital Discharge]]="","",IF(Table1[[#This Row],[Days Between Admissions]]&lt;=60,1,0))</f>
        <v/>
      </c>
      <c r="W397" s="6" t="str">
        <f>IF(Table1[[#This Row],[Date of Hospital Discharge]]="","",IF(Table1[[#This Row],[Days Between Admissions]]&lt;=90,1,0))</f>
        <v/>
      </c>
      <c r="X397" s="6" t="str">
        <f>IF(Table1[[#This Row],[Date of Hospital Discharge]]="","",IF(Table1[[#This Row],[Days Between Admissions]]="",0,IF(Table1[[#This Row],[Days Between Admissions]]&gt;90,1,0)))</f>
        <v/>
      </c>
      <c r="Y397" s="6" t="str">
        <f>IF(Table1[[#This Row],[Date of Hospital Discharge]]="","",SUM(Table1[Discharge]))</f>
        <v/>
      </c>
      <c r="Z397" s="6" t="str">
        <f>IF(Table1[[#This Row],[Date of Hospital Discharge]]="","",SUM(Table1[Readmission]))</f>
        <v/>
      </c>
      <c r="AA397" s="6" t="str">
        <f>IF(Table1[[#This Row],[Date of Hospital Discharge]]="","",VLOOKUP(Table1[[#This Row],[Discharge Month]],$AI$9:$AJ$20,2,FALSE))</f>
        <v/>
      </c>
      <c r="AB397" s="6" t="str">
        <f>IF(Table1[[#This Row],[Date of Hospital Discharge]]="","",IF(Table1[[#This Row],[Readmission Bucket]]="Readmission within 7 days",1,0))</f>
        <v/>
      </c>
      <c r="AC397" s="6" t="str">
        <f>IF(Table1[[#This Row],[Date of Hospital Discharge]]="","",IF(Table1[[#This Row],[Readmission Bucket]]="Readmission within 14 days",1,0))</f>
        <v/>
      </c>
      <c r="AD397" s="6" t="str">
        <f>IF(Table1[[#This Row],[Date of Hospital Discharge]]="","",IF(Table1[[#This Row],[Readmission Bucket]]="Readmission within 30 days",1,0))</f>
        <v/>
      </c>
      <c r="AE397" s="6" t="str">
        <f>IF(Table1[[#This Row],[Date of Hospital Discharge]]="","",IF(Table1[[#This Row],[Readmission Bucket]]="Readmission within 60 days",1,0))</f>
        <v/>
      </c>
      <c r="AF397" s="6" t="str">
        <f>IF(Table1[[#This Row],[Date of Hospital Discharge]]="","",IF(Table1[[#This Row],[Readmission Bucket]]="Readmission within 90 days",1,0))</f>
        <v/>
      </c>
      <c r="AG397" s="6" t="str">
        <f>IF(Table1[[#This Row],[Date of Hospital Discharge]]="","",IF(Table1[[#This Row],[Readmission Bucket]]="Readmission Greater than 90 Days",1,0))</f>
        <v/>
      </c>
    </row>
    <row r="398" spans="1:33" x14ac:dyDescent="0.4">
      <c r="A398" s="8">
        <v>390</v>
      </c>
      <c r="F398" s="12"/>
      <c r="H398" s="10"/>
      <c r="I398" s="12"/>
      <c r="M398" s="11"/>
      <c r="N398" s="6" t="str">
        <f>IF(Table1[[#This Row],[Date of Hospital Discharge]]="","",1)</f>
        <v/>
      </c>
      <c r="O398" s="6" t="str">
        <f>IF(Table1[[#This Row],[Date of Hospital Discharge]]="","",IF(Table1[[#This Row],[Unplanned Readmission Date]]="",0,1))</f>
        <v/>
      </c>
      <c r="P398" s="6" t="str">
        <f>IF(Table1[[#This Row],[Readmission]]=1,Table1[[#This Row],[Unplanned Readmission Date]]-Table1[[#This Row],[Date of Hospital Discharge]],"")</f>
        <v/>
      </c>
      <c r="Q398" s="6" t="str">
        <f>IF(P398="","",VLOOKUP(P398,Validation!$F$4:$G$10,2,TRUE))</f>
        <v/>
      </c>
      <c r="R398" s="6" t="str">
        <f>IF(Table1[[#This Row],[Date of Hospital Discharge]]="","",TEXT(Table1[[#This Row],[Date of Hospital Discharge]],"mmmm"))</f>
        <v/>
      </c>
      <c r="S398" s="6" t="str">
        <f>IF(Table1[[#This Row],[Date of Hospital Discharge]]="","",IF(Table1[[#This Row],[Days Between Admissions]]&lt;=7,1,0))</f>
        <v/>
      </c>
      <c r="T398" s="6" t="str">
        <f>IF(Table1[[#This Row],[Date of Hospital Discharge]]="","",IF(Table1[[#This Row],[Days Between Admissions]]&lt;=14,1,0))</f>
        <v/>
      </c>
      <c r="U398" s="6" t="str">
        <f>IF(Table1[[#This Row],[Date of Hospital Discharge]]="","",IF(Table1[[#This Row],[Days Between Admissions]]&lt;=30,1,0))</f>
        <v/>
      </c>
      <c r="V398" s="6" t="str">
        <f>IF(Table1[[#This Row],[Date of Hospital Discharge]]="","",IF(Table1[[#This Row],[Days Between Admissions]]&lt;=60,1,0))</f>
        <v/>
      </c>
      <c r="W398" s="6" t="str">
        <f>IF(Table1[[#This Row],[Date of Hospital Discharge]]="","",IF(Table1[[#This Row],[Days Between Admissions]]&lt;=90,1,0))</f>
        <v/>
      </c>
      <c r="X398" s="6" t="str">
        <f>IF(Table1[[#This Row],[Date of Hospital Discharge]]="","",IF(Table1[[#This Row],[Days Between Admissions]]="",0,IF(Table1[[#This Row],[Days Between Admissions]]&gt;90,1,0)))</f>
        <v/>
      </c>
      <c r="Y398" s="6" t="str">
        <f>IF(Table1[[#This Row],[Date of Hospital Discharge]]="","",SUM(Table1[Discharge]))</f>
        <v/>
      </c>
      <c r="Z398" s="6" t="str">
        <f>IF(Table1[[#This Row],[Date of Hospital Discharge]]="","",SUM(Table1[Readmission]))</f>
        <v/>
      </c>
      <c r="AA398" s="6" t="str">
        <f>IF(Table1[[#This Row],[Date of Hospital Discharge]]="","",VLOOKUP(Table1[[#This Row],[Discharge Month]],$AI$9:$AJ$20,2,FALSE))</f>
        <v/>
      </c>
      <c r="AB398" s="6" t="str">
        <f>IF(Table1[[#This Row],[Date of Hospital Discharge]]="","",IF(Table1[[#This Row],[Readmission Bucket]]="Readmission within 7 days",1,0))</f>
        <v/>
      </c>
      <c r="AC398" s="6" t="str">
        <f>IF(Table1[[#This Row],[Date of Hospital Discharge]]="","",IF(Table1[[#This Row],[Readmission Bucket]]="Readmission within 14 days",1,0))</f>
        <v/>
      </c>
      <c r="AD398" s="6" t="str">
        <f>IF(Table1[[#This Row],[Date of Hospital Discharge]]="","",IF(Table1[[#This Row],[Readmission Bucket]]="Readmission within 30 days",1,0))</f>
        <v/>
      </c>
      <c r="AE398" s="6" t="str">
        <f>IF(Table1[[#This Row],[Date of Hospital Discharge]]="","",IF(Table1[[#This Row],[Readmission Bucket]]="Readmission within 60 days",1,0))</f>
        <v/>
      </c>
      <c r="AF398" s="6" t="str">
        <f>IF(Table1[[#This Row],[Date of Hospital Discharge]]="","",IF(Table1[[#This Row],[Readmission Bucket]]="Readmission within 90 days",1,0))</f>
        <v/>
      </c>
      <c r="AG398" s="6" t="str">
        <f>IF(Table1[[#This Row],[Date of Hospital Discharge]]="","",IF(Table1[[#This Row],[Readmission Bucket]]="Readmission Greater than 90 Days",1,0))</f>
        <v/>
      </c>
    </row>
    <row r="399" spans="1:33" x14ac:dyDescent="0.4">
      <c r="A399" s="8">
        <v>391</v>
      </c>
      <c r="F399" s="12"/>
      <c r="H399" s="10"/>
      <c r="I399" s="12"/>
      <c r="M399" s="11"/>
      <c r="N399" s="6" t="str">
        <f>IF(Table1[[#This Row],[Date of Hospital Discharge]]="","",1)</f>
        <v/>
      </c>
      <c r="O399" s="6" t="str">
        <f>IF(Table1[[#This Row],[Date of Hospital Discharge]]="","",IF(Table1[[#This Row],[Unplanned Readmission Date]]="",0,1))</f>
        <v/>
      </c>
      <c r="P399" s="6" t="str">
        <f>IF(Table1[[#This Row],[Readmission]]=1,Table1[[#This Row],[Unplanned Readmission Date]]-Table1[[#This Row],[Date of Hospital Discharge]],"")</f>
        <v/>
      </c>
      <c r="Q399" s="6" t="str">
        <f>IF(P399="","",VLOOKUP(P399,Validation!$F$4:$G$10,2,TRUE))</f>
        <v/>
      </c>
      <c r="R399" s="6" t="str">
        <f>IF(Table1[[#This Row],[Date of Hospital Discharge]]="","",TEXT(Table1[[#This Row],[Date of Hospital Discharge]],"mmmm"))</f>
        <v/>
      </c>
      <c r="S399" s="6" t="str">
        <f>IF(Table1[[#This Row],[Date of Hospital Discharge]]="","",IF(Table1[[#This Row],[Days Between Admissions]]&lt;=7,1,0))</f>
        <v/>
      </c>
      <c r="T399" s="6" t="str">
        <f>IF(Table1[[#This Row],[Date of Hospital Discharge]]="","",IF(Table1[[#This Row],[Days Between Admissions]]&lt;=14,1,0))</f>
        <v/>
      </c>
      <c r="U399" s="6" t="str">
        <f>IF(Table1[[#This Row],[Date of Hospital Discharge]]="","",IF(Table1[[#This Row],[Days Between Admissions]]&lt;=30,1,0))</f>
        <v/>
      </c>
      <c r="V399" s="6" t="str">
        <f>IF(Table1[[#This Row],[Date of Hospital Discharge]]="","",IF(Table1[[#This Row],[Days Between Admissions]]&lt;=60,1,0))</f>
        <v/>
      </c>
      <c r="W399" s="6" t="str">
        <f>IF(Table1[[#This Row],[Date of Hospital Discharge]]="","",IF(Table1[[#This Row],[Days Between Admissions]]&lt;=90,1,0))</f>
        <v/>
      </c>
      <c r="X399" s="6" t="str">
        <f>IF(Table1[[#This Row],[Date of Hospital Discharge]]="","",IF(Table1[[#This Row],[Days Between Admissions]]="",0,IF(Table1[[#This Row],[Days Between Admissions]]&gt;90,1,0)))</f>
        <v/>
      </c>
      <c r="Y399" s="6" t="str">
        <f>IF(Table1[[#This Row],[Date of Hospital Discharge]]="","",SUM(Table1[Discharge]))</f>
        <v/>
      </c>
      <c r="Z399" s="6" t="str">
        <f>IF(Table1[[#This Row],[Date of Hospital Discharge]]="","",SUM(Table1[Readmission]))</f>
        <v/>
      </c>
      <c r="AA399" s="6" t="str">
        <f>IF(Table1[[#This Row],[Date of Hospital Discharge]]="","",VLOOKUP(Table1[[#This Row],[Discharge Month]],$AI$9:$AJ$20,2,FALSE))</f>
        <v/>
      </c>
      <c r="AB399" s="6" t="str">
        <f>IF(Table1[[#This Row],[Date of Hospital Discharge]]="","",IF(Table1[[#This Row],[Readmission Bucket]]="Readmission within 7 days",1,0))</f>
        <v/>
      </c>
      <c r="AC399" s="6" t="str">
        <f>IF(Table1[[#This Row],[Date of Hospital Discharge]]="","",IF(Table1[[#This Row],[Readmission Bucket]]="Readmission within 14 days",1,0))</f>
        <v/>
      </c>
      <c r="AD399" s="6" t="str">
        <f>IF(Table1[[#This Row],[Date of Hospital Discharge]]="","",IF(Table1[[#This Row],[Readmission Bucket]]="Readmission within 30 days",1,0))</f>
        <v/>
      </c>
      <c r="AE399" s="6" t="str">
        <f>IF(Table1[[#This Row],[Date of Hospital Discharge]]="","",IF(Table1[[#This Row],[Readmission Bucket]]="Readmission within 60 days",1,0))</f>
        <v/>
      </c>
      <c r="AF399" s="6" t="str">
        <f>IF(Table1[[#This Row],[Date of Hospital Discharge]]="","",IF(Table1[[#This Row],[Readmission Bucket]]="Readmission within 90 days",1,0))</f>
        <v/>
      </c>
      <c r="AG399" s="6" t="str">
        <f>IF(Table1[[#This Row],[Date of Hospital Discharge]]="","",IF(Table1[[#This Row],[Readmission Bucket]]="Readmission Greater than 90 Days",1,0))</f>
        <v/>
      </c>
    </row>
    <row r="400" spans="1:33" x14ac:dyDescent="0.4">
      <c r="A400" s="8">
        <v>392</v>
      </c>
      <c r="F400" s="12"/>
      <c r="H400" s="10"/>
      <c r="I400" s="12"/>
      <c r="M400" s="11"/>
      <c r="N400" s="6" t="str">
        <f>IF(Table1[[#This Row],[Date of Hospital Discharge]]="","",1)</f>
        <v/>
      </c>
      <c r="O400" s="6" t="str">
        <f>IF(Table1[[#This Row],[Date of Hospital Discharge]]="","",IF(Table1[[#This Row],[Unplanned Readmission Date]]="",0,1))</f>
        <v/>
      </c>
      <c r="P400" s="6" t="str">
        <f>IF(Table1[[#This Row],[Readmission]]=1,Table1[[#This Row],[Unplanned Readmission Date]]-Table1[[#This Row],[Date of Hospital Discharge]],"")</f>
        <v/>
      </c>
      <c r="Q400" s="6" t="str">
        <f>IF(P400="","",VLOOKUP(P400,Validation!$F$4:$G$10,2,TRUE))</f>
        <v/>
      </c>
      <c r="R400" s="6" t="str">
        <f>IF(Table1[[#This Row],[Date of Hospital Discharge]]="","",TEXT(Table1[[#This Row],[Date of Hospital Discharge]],"mmmm"))</f>
        <v/>
      </c>
      <c r="S400" s="6" t="str">
        <f>IF(Table1[[#This Row],[Date of Hospital Discharge]]="","",IF(Table1[[#This Row],[Days Between Admissions]]&lt;=7,1,0))</f>
        <v/>
      </c>
      <c r="T400" s="6" t="str">
        <f>IF(Table1[[#This Row],[Date of Hospital Discharge]]="","",IF(Table1[[#This Row],[Days Between Admissions]]&lt;=14,1,0))</f>
        <v/>
      </c>
      <c r="U400" s="6" t="str">
        <f>IF(Table1[[#This Row],[Date of Hospital Discharge]]="","",IF(Table1[[#This Row],[Days Between Admissions]]&lt;=30,1,0))</f>
        <v/>
      </c>
      <c r="V400" s="6" t="str">
        <f>IF(Table1[[#This Row],[Date of Hospital Discharge]]="","",IF(Table1[[#This Row],[Days Between Admissions]]&lt;=60,1,0))</f>
        <v/>
      </c>
      <c r="W400" s="6" t="str">
        <f>IF(Table1[[#This Row],[Date of Hospital Discharge]]="","",IF(Table1[[#This Row],[Days Between Admissions]]&lt;=90,1,0))</f>
        <v/>
      </c>
      <c r="X400" s="6" t="str">
        <f>IF(Table1[[#This Row],[Date of Hospital Discharge]]="","",IF(Table1[[#This Row],[Days Between Admissions]]="",0,IF(Table1[[#This Row],[Days Between Admissions]]&gt;90,1,0)))</f>
        <v/>
      </c>
      <c r="Y400" s="6" t="str">
        <f>IF(Table1[[#This Row],[Date of Hospital Discharge]]="","",SUM(Table1[Discharge]))</f>
        <v/>
      </c>
      <c r="Z400" s="6" t="str">
        <f>IF(Table1[[#This Row],[Date of Hospital Discharge]]="","",SUM(Table1[Readmission]))</f>
        <v/>
      </c>
      <c r="AA400" s="6" t="str">
        <f>IF(Table1[[#This Row],[Date of Hospital Discharge]]="","",VLOOKUP(Table1[[#This Row],[Discharge Month]],$AI$9:$AJ$20,2,FALSE))</f>
        <v/>
      </c>
      <c r="AB400" s="6" t="str">
        <f>IF(Table1[[#This Row],[Date of Hospital Discharge]]="","",IF(Table1[[#This Row],[Readmission Bucket]]="Readmission within 7 days",1,0))</f>
        <v/>
      </c>
      <c r="AC400" s="6" t="str">
        <f>IF(Table1[[#This Row],[Date of Hospital Discharge]]="","",IF(Table1[[#This Row],[Readmission Bucket]]="Readmission within 14 days",1,0))</f>
        <v/>
      </c>
      <c r="AD400" s="6" t="str">
        <f>IF(Table1[[#This Row],[Date of Hospital Discharge]]="","",IF(Table1[[#This Row],[Readmission Bucket]]="Readmission within 30 days",1,0))</f>
        <v/>
      </c>
      <c r="AE400" s="6" t="str">
        <f>IF(Table1[[#This Row],[Date of Hospital Discharge]]="","",IF(Table1[[#This Row],[Readmission Bucket]]="Readmission within 60 days",1,0))</f>
        <v/>
      </c>
      <c r="AF400" s="6" t="str">
        <f>IF(Table1[[#This Row],[Date of Hospital Discharge]]="","",IF(Table1[[#This Row],[Readmission Bucket]]="Readmission within 90 days",1,0))</f>
        <v/>
      </c>
      <c r="AG400" s="6" t="str">
        <f>IF(Table1[[#This Row],[Date of Hospital Discharge]]="","",IF(Table1[[#This Row],[Readmission Bucket]]="Readmission Greater than 90 Days",1,0))</f>
        <v/>
      </c>
    </row>
    <row r="401" spans="1:33" x14ac:dyDescent="0.4">
      <c r="A401" s="8">
        <v>393</v>
      </c>
      <c r="F401" s="12"/>
      <c r="H401" s="10"/>
      <c r="I401" s="12"/>
      <c r="M401" s="11"/>
      <c r="N401" s="6" t="str">
        <f>IF(Table1[[#This Row],[Date of Hospital Discharge]]="","",1)</f>
        <v/>
      </c>
      <c r="O401" s="6" t="str">
        <f>IF(Table1[[#This Row],[Date of Hospital Discharge]]="","",IF(Table1[[#This Row],[Unplanned Readmission Date]]="",0,1))</f>
        <v/>
      </c>
      <c r="P401" s="6" t="str">
        <f>IF(Table1[[#This Row],[Readmission]]=1,Table1[[#This Row],[Unplanned Readmission Date]]-Table1[[#This Row],[Date of Hospital Discharge]],"")</f>
        <v/>
      </c>
      <c r="Q401" s="6" t="str">
        <f>IF(P401="","",VLOOKUP(P401,Validation!$F$4:$G$10,2,TRUE))</f>
        <v/>
      </c>
      <c r="R401" s="6" t="str">
        <f>IF(Table1[[#This Row],[Date of Hospital Discharge]]="","",TEXT(Table1[[#This Row],[Date of Hospital Discharge]],"mmmm"))</f>
        <v/>
      </c>
      <c r="S401" s="6" t="str">
        <f>IF(Table1[[#This Row],[Date of Hospital Discharge]]="","",IF(Table1[[#This Row],[Days Between Admissions]]&lt;=7,1,0))</f>
        <v/>
      </c>
      <c r="T401" s="6" t="str">
        <f>IF(Table1[[#This Row],[Date of Hospital Discharge]]="","",IF(Table1[[#This Row],[Days Between Admissions]]&lt;=14,1,0))</f>
        <v/>
      </c>
      <c r="U401" s="6" t="str">
        <f>IF(Table1[[#This Row],[Date of Hospital Discharge]]="","",IF(Table1[[#This Row],[Days Between Admissions]]&lt;=30,1,0))</f>
        <v/>
      </c>
      <c r="V401" s="6" t="str">
        <f>IF(Table1[[#This Row],[Date of Hospital Discharge]]="","",IF(Table1[[#This Row],[Days Between Admissions]]&lt;=60,1,0))</f>
        <v/>
      </c>
      <c r="W401" s="6" t="str">
        <f>IF(Table1[[#This Row],[Date of Hospital Discharge]]="","",IF(Table1[[#This Row],[Days Between Admissions]]&lt;=90,1,0))</f>
        <v/>
      </c>
      <c r="X401" s="6" t="str">
        <f>IF(Table1[[#This Row],[Date of Hospital Discharge]]="","",IF(Table1[[#This Row],[Days Between Admissions]]="",0,IF(Table1[[#This Row],[Days Between Admissions]]&gt;90,1,0)))</f>
        <v/>
      </c>
      <c r="Y401" s="6" t="str">
        <f>IF(Table1[[#This Row],[Date of Hospital Discharge]]="","",SUM(Table1[Discharge]))</f>
        <v/>
      </c>
      <c r="Z401" s="6" t="str">
        <f>IF(Table1[[#This Row],[Date of Hospital Discharge]]="","",SUM(Table1[Readmission]))</f>
        <v/>
      </c>
      <c r="AA401" s="6" t="str">
        <f>IF(Table1[[#This Row],[Date of Hospital Discharge]]="","",VLOOKUP(Table1[[#This Row],[Discharge Month]],$AI$9:$AJ$20,2,FALSE))</f>
        <v/>
      </c>
      <c r="AB401" s="6" t="str">
        <f>IF(Table1[[#This Row],[Date of Hospital Discharge]]="","",IF(Table1[[#This Row],[Readmission Bucket]]="Readmission within 7 days",1,0))</f>
        <v/>
      </c>
      <c r="AC401" s="6" t="str">
        <f>IF(Table1[[#This Row],[Date of Hospital Discharge]]="","",IF(Table1[[#This Row],[Readmission Bucket]]="Readmission within 14 days",1,0))</f>
        <v/>
      </c>
      <c r="AD401" s="6" t="str">
        <f>IF(Table1[[#This Row],[Date of Hospital Discharge]]="","",IF(Table1[[#This Row],[Readmission Bucket]]="Readmission within 30 days",1,0))</f>
        <v/>
      </c>
      <c r="AE401" s="6" t="str">
        <f>IF(Table1[[#This Row],[Date of Hospital Discharge]]="","",IF(Table1[[#This Row],[Readmission Bucket]]="Readmission within 60 days",1,0))</f>
        <v/>
      </c>
      <c r="AF401" s="6" t="str">
        <f>IF(Table1[[#This Row],[Date of Hospital Discharge]]="","",IF(Table1[[#This Row],[Readmission Bucket]]="Readmission within 90 days",1,0))</f>
        <v/>
      </c>
      <c r="AG401" s="6" t="str">
        <f>IF(Table1[[#This Row],[Date of Hospital Discharge]]="","",IF(Table1[[#This Row],[Readmission Bucket]]="Readmission Greater than 90 Days",1,0))</f>
        <v/>
      </c>
    </row>
    <row r="402" spans="1:33" x14ac:dyDescent="0.4">
      <c r="A402" s="8">
        <v>394</v>
      </c>
      <c r="F402" s="12"/>
      <c r="H402" s="10"/>
      <c r="I402" s="12"/>
      <c r="M402" s="11"/>
      <c r="N402" s="6" t="str">
        <f>IF(Table1[[#This Row],[Date of Hospital Discharge]]="","",1)</f>
        <v/>
      </c>
      <c r="O402" s="6" t="str">
        <f>IF(Table1[[#This Row],[Date of Hospital Discharge]]="","",IF(Table1[[#This Row],[Unplanned Readmission Date]]="",0,1))</f>
        <v/>
      </c>
      <c r="P402" s="6" t="str">
        <f>IF(Table1[[#This Row],[Readmission]]=1,Table1[[#This Row],[Unplanned Readmission Date]]-Table1[[#This Row],[Date of Hospital Discharge]],"")</f>
        <v/>
      </c>
      <c r="Q402" s="6" t="str">
        <f>IF(P402="","",VLOOKUP(P402,Validation!$F$4:$G$10,2,TRUE))</f>
        <v/>
      </c>
      <c r="R402" s="6" t="str">
        <f>IF(Table1[[#This Row],[Date of Hospital Discharge]]="","",TEXT(Table1[[#This Row],[Date of Hospital Discharge]],"mmmm"))</f>
        <v/>
      </c>
      <c r="S402" s="6" t="str">
        <f>IF(Table1[[#This Row],[Date of Hospital Discharge]]="","",IF(Table1[[#This Row],[Days Between Admissions]]&lt;=7,1,0))</f>
        <v/>
      </c>
      <c r="T402" s="6" t="str">
        <f>IF(Table1[[#This Row],[Date of Hospital Discharge]]="","",IF(Table1[[#This Row],[Days Between Admissions]]&lt;=14,1,0))</f>
        <v/>
      </c>
      <c r="U402" s="6" t="str">
        <f>IF(Table1[[#This Row],[Date of Hospital Discharge]]="","",IF(Table1[[#This Row],[Days Between Admissions]]&lt;=30,1,0))</f>
        <v/>
      </c>
      <c r="V402" s="6" t="str">
        <f>IF(Table1[[#This Row],[Date of Hospital Discharge]]="","",IF(Table1[[#This Row],[Days Between Admissions]]&lt;=60,1,0))</f>
        <v/>
      </c>
      <c r="W402" s="6" t="str">
        <f>IF(Table1[[#This Row],[Date of Hospital Discharge]]="","",IF(Table1[[#This Row],[Days Between Admissions]]&lt;=90,1,0))</f>
        <v/>
      </c>
      <c r="X402" s="6" t="str">
        <f>IF(Table1[[#This Row],[Date of Hospital Discharge]]="","",IF(Table1[[#This Row],[Days Between Admissions]]="",0,IF(Table1[[#This Row],[Days Between Admissions]]&gt;90,1,0)))</f>
        <v/>
      </c>
      <c r="Y402" s="6" t="str">
        <f>IF(Table1[[#This Row],[Date of Hospital Discharge]]="","",SUM(Table1[Discharge]))</f>
        <v/>
      </c>
      <c r="Z402" s="6" t="str">
        <f>IF(Table1[[#This Row],[Date of Hospital Discharge]]="","",SUM(Table1[Readmission]))</f>
        <v/>
      </c>
      <c r="AA402" s="6" t="str">
        <f>IF(Table1[[#This Row],[Date of Hospital Discharge]]="","",VLOOKUP(Table1[[#This Row],[Discharge Month]],$AI$9:$AJ$20,2,FALSE))</f>
        <v/>
      </c>
      <c r="AB402" s="6" t="str">
        <f>IF(Table1[[#This Row],[Date of Hospital Discharge]]="","",IF(Table1[[#This Row],[Readmission Bucket]]="Readmission within 7 days",1,0))</f>
        <v/>
      </c>
      <c r="AC402" s="6" t="str">
        <f>IF(Table1[[#This Row],[Date of Hospital Discharge]]="","",IF(Table1[[#This Row],[Readmission Bucket]]="Readmission within 14 days",1,0))</f>
        <v/>
      </c>
      <c r="AD402" s="6" t="str">
        <f>IF(Table1[[#This Row],[Date of Hospital Discharge]]="","",IF(Table1[[#This Row],[Readmission Bucket]]="Readmission within 30 days",1,0))</f>
        <v/>
      </c>
      <c r="AE402" s="6" t="str">
        <f>IF(Table1[[#This Row],[Date of Hospital Discharge]]="","",IF(Table1[[#This Row],[Readmission Bucket]]="Readmission within 60 days",1,0))</f>
        <v/>
      </c>
      <c r="AF402" s="6" t="str">
        <f>IF(Table1[[#This Row],[Date of Hospital Discharge]]="","",IF(Table1[[#This Row],[Readmission Bucket]]="Readmission within 90 days",1,0))</f>
        <v/>
      </c>
      <c r="AG402" s="6" t="str">
        <f>IF(Table1[[#This Row],[Date of Hospital Discharge]]="","",IF(Table1[[#This Row],[Readmission Bucket]]="Readmission Greater than 90 Days",1,0))</f>
        <v/>
      </c>
    </row>
    <row r="403" spans="1:33" x14ac:dyDescent="0.4">
      <c r="A403" s="8">
        <v>395</v>
      </c>
      <c r="F403" s="12"/>
      <c r="H403" s="10"/>
      <c r="I403" s="12"/>
      <c r="M403" s="11"/>
      <c r="N403" s="6" t="str">
        <f>IF(Table1[[#This Row],[Date of Hospital Discharge]]="","",1)</f>
        <v/>
      </c>
      <c r="O403" s="6" t="str">
        <f>IF(Table1[[#This Row],[Date of Hospital Discharge]]="","",IF(Table1[[#This Row],[Unplanned Readmission Date]]="",0,1))</f>
        <v/>
      </c>
      <c r="P403" s="6" t="str">
        <f>IF(Table1[[#This Row],[Readmission]]=1,Table1[[#This Row],[Unplanned Readmission Date]]-Table1[[#This Row],[Date of Hospital Discharge]],"")</f>
        <v/>
      </c>
      <c r="Q403" s="6" t="str">
        <f>IF(P403="","",VLOOKUP(P403,Validation!$F$4:$G$10,2,TRUE))</f>
        <v/>
      </c>
      <c r="R403" s="6" t="str">
        <f>IF(Table1[[#This Row],[Date of Hospital Discharge]]="","",TEXT(Table1[[#This Row],[Date of Hospital Discharge]],"mmmm"))</f>
        <v/>
      </c>
      <c r="S403" s="6" t="str">
        <f>IF(Table1[[#This Row],[Date of Hospital Discharge]]="","",IF(Table1[[#This Row],[Days Between Admissions]]&lt;=7,1,0))</f>
        <v/>
      </c>
      <c r="T403" s="6" t="str">
        <f>IF(Table1[[#This Row],[Date of Hospital Discharge]]="","",IF(Table1[[#This Row],[Days Between Admissions]]&lt;=14,1,0))</f>
        <v/>
      </c>
      <c r="U403" s="6" t="str">
        <f>IF(Table1[[#This Row],[Date of Hospital Discharge]]="","",IF(Table1[[#This Row],[Days Between Admissions]]&lt;=30,1,0))</f>
        <v/>
      </c>
      <c r="V403" s="6" t="str">
        <f>IF(Table1[[#This Row],[Date of Hospital Discharge]]="","",IF(Table1[[#This Row],[Days Between Admissions]]&lt;=60,1,0))</f>
        <v/>
      </c>
      <c r="W403" s="6" t="str">
        <f>IF(Table1[[#This Row],[Date of Hospital Discharge]]="","",IF(Table1[[#This Row],[Days Between Admissions]]&lt;=90,1,0))</f>
        <v/>
      </c>
      <c r="X403" s="6" t="str">
        <f>IF(Table1[[#This Row],[Date of Hospital Discharge]]="","",IF(Table1[[#This Row],[Days Between Admissions]]="",0,IF(Table1[[#This Row],[Days Between Admissions]]&gt;90,1,0)))</f>
        <v/>
      </c>
      <c r="Y403" s="6" t="str">
        <f>IF(Table1[[#This Row],[Date of Hospital Discharge]]="","",SUM(Table1[Discharge]))</f>
        <v/>
      </c>
      <c r="Z403" s="6" t="str">
        <f>IF(Table1[[#This Row],[Date of Hospital Discharge]]="","",SUM(Table1[Readmission]))</f>
        <v/>
      </c>
      <c r="AA403" s="6" t="str">
        <f>IF(Table1[[#This Row],[Date of Hospital Discharge]]="","",VLOOKUP(Table1[[#This Row],[Discharge Month]],$AI$9:$AJ$20,2,FALSE))</f>
        <v/>
      </c>
      <c r="AB403" s="6" t="str">
        <f>IF(Table1[[#This Row],[Date of Hospital Discharge]]="","",IF(Table1[[#This Row],[Readmission Bucket]]="Readmission within 7 days",1,0))</f>
        <v/>
      </c>
      <c r="AC403" s="6" t="str">
        <f>IF(Table1[[#This Row],[Date of Hospital Discharge]]="","",IF(Table1[[#This Row],[Readmission Bucket]]="Readmission within 14 days",1,0))</f>
        <v/>
      </c>
      <c r="AD403" s="6" t="str">
        <f>IF(Table1[[#This Row],[Date of Hospital Discharge]]="","",IF(Table1[[#This Row],[Readmission Bucket]]="Readmission within 30 days",1,0))</f>
        <v/>
      </c>
      <c r="AE403" s="6" t="str">
        <f>IF(Table1[[#This Row],[Date of Hospital Discharge]]="","",IF(Table1[[#This Row],[Readmission Bucket]]="Readmission within 60 days",1,0))</f>
        <v/>
      </c>
      <c r="AF403" s="6" t="str">
        <f>IF(Table1[[#This Row],[Date of Hospital Discharge]]="","",IF(Table1[[#This Row],[Readmission Bucket]]="Readmission within 90 days",1,0))</f>
        <v/>
      </c>
      <c r="AG403" s="6" t="str">
        <f>IF(Table1[[#This Row],[Date of Hospital Discharge]]="","",IF(Table1[[#This Row],[Readmission Bucket]]="Readmission Greater than 90 Days",1,0))</f>
        <v/>
      </c>
    </row>
    <row r="404" spans="1:33" x14ac:dyDescent="0.4">
      <c r="A404" s="8">
        <v>396</v>
      </c>
      <c r="F404" s="12"/>
      <c r="H404" s="10"/>
      <c r="I404" s="12"/>
      <c r="M404" s="11"/>
      <c r="N404" s="6" t="str">
        <f>IF(Table1[[#This Row],[Date of Hospital Discharge]]="","",1)</f>
        <v/>
      </c>
      <c r="O404" s="6" t="str">
        <f>IF(Table1[[#This Row],[Date of Hospital Discharge]]="","",IF(Table1[[#This Row],[Unplanned Readmission Date]]="",0,1))</f>
        <v/>
      </c>
      <c r="P404" s="6" t="str">
        <f>IF(Table1[[#This Row],[Readmission]]=1,Table1[[#This Row],[Unplanned Readmission Date]]-Table1[[#This Row],[Date of Hospital Discharge]],"")</f>
        <v/>
      </c>
      <c r="Q404" s="6" t="str">
        <f>IF(P404="","",VLOOKUP(P404,Validation!$F$4:$G$10,2,TRUE))</f>
        <v/>
      </c>
      <c r="R404" s="6" t="str">
        <f>IF(Table1[[#This Row],[Date of Hospital Discharge]]="","",TEXT(Table1[[#This Row],[Date of Hospital Discharge]],"mmmm"))</f>
        <v/>
      </c>
      <c r="S404" s="6" t="str">
        <f>IF(Table1[[#This Row],[Date of Hospital Discharge]]="","",IF(Table1[[#This Row],[Days Between Admissions]]&lt;=7,1,0))</f>
        <v/>
      </c>
      <c r="T404" s="6" t="str">
        <f>IF(Table1[[#This Row],[Date of Hospital Discharge]]="","",IF(Table1[[#This Row],[Days Between Admissions]]&lt;=14,1,0))</f>
        <v/>
      </c>
      <c r="U404" s="6" t="str">
        <f>IF(Table1[[#This Row],[Date of Hospital Discharge]]="","",IF(Table1[[#This Row],[Days Between Admissions]]&lt;=30,1,0))</f>
        <v/>
      </c>
      <c r="V404" s="6" t="str">
        <f>IF(Table1[[#This Row],[Date of Hospital Discharge]]="","",IF(Table1[[#This Row],[Days Between Admissions]]&lt;=60,1,0))</f>
        <v/>
      </c>
      <c r="W404" s="6" t="str">
        <f>IF(Table1[[#This Row],[Date of Hospital Discharge]]="","",IF(Table1[[#This Row],[Days Between Admissions]]&lt;=90,1,0))</f>
        <v/>
      </c>
      <c r="X404" s="6" t="str">
        <f>IF(Table1[[#This Row],[Date of Hospital Discharge]]="","",IF(Table1[[#This Row],[Days Between Admissions]]="",0,IF(Table1[[#This Row],[Days Between Admissions]]&gt;90,1,0)))</f>
        <v/>
      </c>
      <c r="Y404" s="6" t="str">
        <f>IF(Table1[[#This Row],[Date of Hospital Discharge]]="","",SUM(Table1[Discharge]))</f>
        <v/>
      </c>
      <c r="Z404" s="6" t="str">
        <f>IF(Table1[[#This Row],[Date of Hospital Discharge]]="","",SUM(Table1[Readmission]))</f>
        <v/>
      </c>
      <c r="AA404" s="6" t="str">
        <f>IF(Table1[[#This Row],[Date of Hospital Discharge]]="","",VLOOKUP(Table1[[#This Row],[Discharge Month]],$AI$9:$AJ$20,2,FALSE))</f>
        <v/>
      </c>
      <c r="AB404" s="6" t="str">
        <f>IF(Table1[[#This Row],[Date of Hospital Discharge]]="","",IF(Table1[[#This Row],[Readmission Bucket]]="Readmission within 7 days",1,0))</f>
        <v/>
      </c>
      <c r="AC404" s="6" t="str">
        <f>IF(Table1[[#This Row],[Date of Hospital Discharge]]="","",IF(Table1[[#This Row],[Readmission Bucket]]="Readmission within 14 days",1,0))</f>
        <v/>
      </c>
      <c r="AD404" s="6" t="str">
        <f>IF(Table1[[#This Row],[Date of Hospital Discharge]]="","",IF(Table1[[#This Row],[Readmission Bucket]]="Readmission within 30 days",1,0))</f>
        <v/>
      </c>
      <c r="AE404" s="6" t="str">
        <f>IF(Table1[[#This Row],[Date of Hospital Discharge]]="","",IF(Table1[[#This Row],[Readmission Bucket]]="Readmission within 60 days",1,0))</f>
        <v/>
      </c>
      <c r="AF404" s="6" t="str">
        <f>IF(Table1[[#This Row],[Date of Hospital Discharge]]="","",IF(Table1[[#This Row],[Readmission Bucket]]="Readmission within 90 days",1,0))</f>
        <v/>
      </c>
      <c r="AG404" s="6" t="str">
        <f>IF(Table1[[#This Row],[Date of Hospital Discharge]]="","",IF(Table1[[#This Row],[Readmission Bucket]]="Readmission Greater than 90 Days",1,0))</f>
        <v/>
      </c>
    </row>
    <row r="405" spans="1:33" x14ac:dyDescent="0.4">
      <c r="A405" s="8">
        <v>397</v>
      </c>
      <c r="F405" s="12"/>
      <c r="H405" s="10"/>
      <c r="I405" s="12"/>
      <c r="M405" s="11"/>
      <c r="N405" s="6" t="str">
        <f>IF(Table1[[#This Row],[Date of Hospital Discharge]]="","",1)</f>
        <v/>
      </c>
      <c r="O405" s="6" t="str">
        <f>IF(Table1[[#This Row],[Date of Hospital Discharge]]="","",IF(Table1[[#This Row],[Unplanned Readmission Date]]="",0,1))</f>
        <v/>
      </c>
      <c r="P405" s="6" t="str">
        <f>IF(Table1[[#This Row],[Readmission]]=1,Table1[[#This Row],[Unplanned Readmission Date]]-Table1[[#This Row],[Date of Hospital Discharge]],"")</f>
        <v/>
      </c>
      <c r="Q405" s="6" t="str">
        <f>IF(P405="","",VLOOKUP(P405,Validation!$F$4:$G$10,2,TRUE))</f>
        <v/>
      </c>
      <c r="R405" s="6" t="str">
        <f>IF(Table1[[#This Row],[Date of Hospital Discharge]]="","",TEXT(Table1[[#This Row],[Date of Hospital Discharge]],"mmmm"))</f>
        <v/>
      </c>
      <c r="S405" s="6" t="str">
        <f>IF(Table1[[#This Row],[Date of Hospital Discharge]]="","",IF(Table1[[#This Row],[Days Between Admissions]]&lt;=7,1,0))</f>
        <v/>
      </c>
      <c r="T405" s="6" t="str">
        <f>IF(Table1[[#This Row],[Date of Hospital Discharge]]="","",IF(Table1[[#This Row],[Days Between Admissions]]&lt;=14,1,0))</f>
        <v/>
      </c>
      <c r="U405" s="6" t="str">
        <f>IF(Table1[[#This Row],[Date of Hospital Discharge]]="","",IF(Table1[[#This Row],[Days Between Admissions]]&lt;=30,1,0))</f>
        <v/>
      </c>
      <c r="V405" s="6" t="str">
        <f>IF(Table1[[#This Row],[Date of Hospital Discharge]]="","",IF(Table1[[#This Row],[Days Between Admissions]]&lt;=60,1,0))</f>
        <v/>
      </c>
      <c r="W405" s="6" t="str">
        <f>IF(Table1[[#This Row],[Date of Hospital Discharge]]="","",IF(Table1[[#This Row],[Days Between Admissions]]&lt;=90,1,0))</f>
        <v/>
      </c>
      <c r="X405" s="6" t="str">
        <f>IF(Table1[[#This Row],[Date of Hospital Discharge]]="","",IF(Table1[[#This Row],[Days Between Admissions]]="",0,IF(Table1[[#This Row],[Days Between Admissions]]&gt;90,1,0)))</f>
        <v/>
      </c>
      <c r="Y405" s="6" t="str">
        <f>IF(Table1[[#This Row],[Date of Hospital Discharge]]="","",SUM(Table1[Discharge]))</f>
        <v/>
      </c>
      <c r="Z405" s="6" t="str">
        <f>IF(Table1[[#This Row],[Date of Hospital Discharge]]="","",SUM(Table1[Readmission]))</f>
        <v/>
      </c>
      <c r="AA405" s="6" t="str">
        <f>IF(Table1[[#This Row],[Date of Hospital Discharge]]="","",VLOOKUP(Table1[[#This Row],[Discharge Month]],$AI$9:$AJ$20,2,FALSE))</f>
        <v/>
      </c>
      <c r="AB405" s="6" t="str">
        <f>IF(Table1[[#This Row],[Date of Hospital Discharge]]="","",IF(Table1[[#This Row],[Readmission Bucket]]="Readmission within 7 days",1,0))</f>
        <v/>
      </c>
      <c r="AC405" s="6" t="str">
        <f>IF(Table1[[#This Row],[Date of Hospital Discharge]]="","",IF(Table1[[#This Row],[Readmission Bucket]]="Readmission within 14 days",1,0))</f>
        <v/>
      </c>
      <c r="AD405" s="6" t="str">
        <f>IF(Table1[[#This Row],[Date of Hospital Discharge]]="","",IF(Table1[[#This Row],[Readmission Bucket]]="Readmission within 30 days",1,0))</f>
        <v/>
      </c>
      <c r="AE405" s="6" t="str">
        <f>IF(Table1[[#This Row],[Date of Hospital Discharge]]="","",IF(Table1[[#This Row],[Readmission Bucket]]="Readmission within 60 days",1,0))</f>
        <v/>
      </c>
      <c r="AF405" s="6" t="str">
        <f>IF(Table1[[#This Row],[Date of Hospital Discharge]]="","",IF(Table1[[#This Row],[Readmission Bucket]]="Readmission within 90 days",1,0))</f>
        <v/>
      </c>
      <c r="AG405" s="6" t="str">
        <f>IF(Table1[[#This Row],[Date of Hospital Discharge]]="","",IF(Table1[[#This Row],[Readmission Bucket]]="Readmission Greater than 90 Days",1,0))</f>
        <v/>
      </c>
    </row>
    <row r="406" spans="1:33" x14ac:dyDescent="0.4">
      <c r="A406" s="8">
        <v>398</v>
      </c>
      <c r="F406" s="12"/>
      <c r="H406" s="10"/>
      <c r="I406" s="12"/>
      <c r="M406" s="11"/>
      <c r="N406" s="6" t="str">
        <f>IF(Table1[[#This Row],[Date of Hospital Discharge]]="","",1)</f>
        <v/>
      </c>
      <c r="O406" s="6" t="str">
        <f>IF(Table1[[#This Row],[Date of Hospital Discharge]]="","",IF(Table1[[#This Row],[Unplanned Readmission Date]]="",0,1))</f>
        <v/>
      </c>
      <c r="P406" s="6" t="str">
        <f>IF(Table1[[#This Row],[Readmission]]=1,Table1[[#This Row],[Unplanned Readmission Date]]-Table1[[#This Row],[Date of Hospital Discharge]],"")</f>
        <v/>
      </c>
      <c r="Q406" s="6" t="str">
        <f>IF(P406="","",VLOOKUP(P406,Validation!$F$4:$G$10,2,TRUE))</f>
        <v/>
      </c>
      <c r="R406" s="6" t="str">
        <f>IF(Table1[[#This Row],[Date of Hospital Discharge]]="","",TEXT(Table1[[#This Row],[Date of Hospital Discharge]],"mmmm"))</f>
        <v/>
      </c>
      <c r="S406" s="6" t="str">
        <f>IF(Table1[[#This Row],[Date of Hospital Discharge]]="","",IF(Table1[[#This Row],[Days Between Admissions]]&lt;=7,1,0))</f>
        <v/>
      </c>
      <c r="T406" s="6" t="str">
        <f>IF(Table1[[#This Row],[Date of Hospital Discharge]]="","",IF(Table1[[#This Row],[Days Between Admissions]]&lt;=14,1,0))</f>
        <v/>
      </c>
      <c r="U406" s="6" t="str">
        <f>IF(Table1[[#This Row],[Date of Hospital Discharge]]="","",IF(Table1[[#This Row],[Days Between Admissions]]&lt;=30,1,0))</f>
        <v/>
      </c>
      <c r="V406" s="6" t="str">
        <f>IF(Table1[[#This Row],[Date of Hospital Discharge]]="","",IF(Table1[[#This Row],[Days Between Admissions]]&lt;=60,1,0))</f>
        <v/>
      </c>
      <c r="W406" s="6" t="str">
        <f>IF(Table1[[#This Row],[Date of Hospital Discharge]]="","",IF(Table1[[#This Row],[Days Between Admissions]]&lt;=90,1,0))</f>
        <v/>
      </c>
      <c r="X406" s="6" t="str">
        <f>IF(Table1[[#This Row],[Date of Hospital Discharge]]="","",IF(Table1[[#This Row],[Days Between Admissions]]="",0,IF(Table1[[#This Row],[Days Between Admissions]]&gt;90,1,0)))</f>
        <v/>
      </c>
      <c r="Y406" s="6" t="str">
        <f>IF(Table1[[#This Row],[Date of Hospital Discharge]]="","",SUM(Table1[Discharge]))</f>
        <v/>
      </c>
      <c r="Z406" s="6" t="str">
        <f>IF(Table1[[#This Row],[Date of Hospital Discharge]]="","",SUM(Table1[Readmission]))</f>
        <v/>
      </c>
      <c r="AA406" s="6" t="str">
        <f>IF(Table1[[#This Row],[Date of Hospital Discharge]]="","",VLOOKUP(Table1[[#This Row],[Discharge Month]],$AI$9:$AJ$20,2,FALSE))</f>
        <v/>
      </c>
      <c r="AB406" s="6" t="str">
        <f>IF(Table1[[#This Row],[Date of Hospital Discharge]]="","",IF(Table1[[#This Row],[Readmission Bucket]]="Readmission within 7 days",1,0))</f>
        <v/>
      </c>
      <c r="AC406" s="6" t="str">
        <f>IF(Table1[[#This Row],[Date of Hospital Discharge]]="","",IF(Table1[[#This Row],[Readmission Bucket]]="Readmission within 14 days",1,0))</f>
        <v/>
      </c>
      <c r="AD406" s="6" t="str">
        <f>IF(Table1[[#This Row],[Date of Hospital Discharge]]="","",IF(Table1[[#This Row],[Readmission Bucket]]="Readmission within 30 days",1,0))</f>
        <v/>
      </c>
      <c r="AE406" s="6" t="str">
        <f>IF(Table1[[#This Row],[Date of Hospital Discharge]]="","",IF(Table1[[#This Row],[Readmission Bucket]]="Readmission within 60 days",1,0))</f>
        <v/>
      </c>
      <c r="AF406" s="6" t="str">
        <f>IF(Table1[[#This Row],[Date of Hospital Discharge]]="","",IF(Table1[[#This Row],[Readmission Bucket]]="Readmission within 90 days",1,0))</f>
        <v/>
      </c>
      <c r="AG406" s="6" t="str">
        <f>IF(Table1[[#This Row],[Date of Hospital Discharge]]="","",IF(Table1[[#This Row],[Readmission Bucket]]="Readmission Greater than 90 Days",1,0))</f>
        <v/>
      </c>
    </row>
    <row r="407" spans="1:33" x14ac:dyDescent="0.4">
      <c r="A407" s="8">
        <v>399</v>
      </c>
      <c r="F407" s="12"/>
      <c r="H407" s="10"/>
      <c r="I407" s="12"/>
      <c r="M407" s="11"/>
      <c r="N407" s="6" t="str">
        <f>IF(Table1[[#This Row],[Date of Hospital Discharge]]="","",1)</f>
        <v/>
      </c>
      <c r="O407" s="6" t="str">
        <f>IF(Table1[[#This Row],[Date of Hospital Discharge]]="","",IF(Table1[[#This Row],[Unplanned Readmission Date]]="",0,1))</f>
        <v/>
      </c>
      <c r="P407" s="6" t="str">
        <f>IF(Table1[[#This Row],[Readmission]]=1,Table1[[#This Row],[Unplanned Readmission Date]]-Table1[[#This Row],[Date of Hospital Discharge]],"")</f>
        <v/>
      </c>
      <c r="Q407" s="6" t="str">
        <f>IF(P407="","",VLOOKUP(P407,Validation!$F$4:$G$10,2,TRUE))</f>
        <v/>
      </c>
      <c r="R407" s="6" t="str">
        <f>IF(Table1[[#This Row],[Date of Hospital Discharge]]="","",TEXT(Table1[[#This Row],[Date of Hospital Discharge]],"mmmm"))</f>
        <v/>
      </c>
      <c r="S407" s="6" t="str">
        <f>IF(Table1[[#This Row],[Date of Hospital Discharge]]="","",IF(Table1[[#This Row],[Days Between Admissions]]&lt;=7,1,0))</f>
        <v/>
      </c>
      <c r="T407" s="6" t="str">
        <f>IF(Table1[[#This Row],[Date of Hospital Discharge]]="","",IF(Table1[[#This Row],[Days Between Admissions]]&lt;=14,1,0))</f>
        <v/>
      </c>
      <c r="U407" s="6" t="str">
        <f>IF(Table1[[#This Row],[Date of Hospital Discharge]]="","",IF(Table1[[#This Row],[Days Between Admissions]]&lt;=30,1,0))</f>
        <v/>
      </c>
      <c r="V407" s="6" t="str">
        <f>IF(Table1[[#This Row],[Date of Hospital Discharge]]="","",IF(Table1[[#This Row],[Days Between Admissions]]&lt;=60,1,0))</f>
        <v/>
      </c>
      <c r="W407" s="6" t="str">
        <f>IF(Table1[[#This Row],[Date of Hospital Discharge]]="","",IF(Table1[[#This Row],[Days Between Admissions]]&lt;=90,1,0))</f>
        <v/>
      </c>
      <c r="X407" s="6" t="str">
        <f>IF(Table1[[#This Row],[Date of Hospital Discharge]]="","",IF(Table1[[#This Row],[Days Between Admissions]]="",0,IF(Table1[[#This Row],[Days Between Admissions]]&gt;90,1,0)))</f>
        <v/>
      </c>
      <c r="Y407" s="6" t="str">
        <f>IF(Table1[[#This Row],[Date of Hospital Discharge]]="","",SUM(Table1[Discharge]))</f>
        <v/>
      </c>
      <c r="Z407" s="6" t="str">
        <f>IF(Table1[[#This Row],[Date of Hospital Discharge]]="","",SUM(Table1[Readmission]))</f>
        <v/>
      </c>
      <c r="AA407" s="6" t="str">
        <f>IF(Table1[[#This Row],[Date of Hospital Discharge]]="","",VLOOKUP(Table1[[#This Row],[Discharge Month]],$AI$9:$AJ$20,2,FALSE))</f>
        <v/>
      </c>
      <c r="AB407" s="6" t="str">
        <f>IF(Table1[[#This Row],[Date of Hospital Discharge]]="","",IF(Table1[[#This Row],[Readmission Bucket]]="Readmission within 7 days",1,0))</f>
        <v/>
      </c>
      <c r="AC407" s="6" t="str">
        <f>IF(Table1[[#This Row],[Date of Hospital Discharge]]="","",IF(Table1[[#This Row],[Readmission Bucket]]="Readmission within 14 days",1,0))</f>
        <v/>
      </c>
      <c r="AD407" s="6" t="str">
        <f>IF(Table1[[#This Row],[Date of Hospital Discharge]]="","",IF(Table1[[#This Row],[Readmission Bucket]]="Readmission within 30 days",1,0))</f>
        <v/>
      </c>
      <c r="AE407" s="6" t="str">
        <f>IF(Table1[[#This Row],[Date of Hospital Discharge]]="","",IF(Table1[[#This Row],[Readmission Bucket]]="Readmission within 60 days",1,0))</f>
        <v/>
      </c>
      <c r="AF407" s="6" t="str">
        <f>IF(Table1[[#This Row],[Date of Hospital Discharge]]="","",IF(Table1[[#This Row],[Readmission Bucket]]="Readmission within 90 days",1,0))</f>
        <v/>
      </c>
      <c r="AG407" s="6" t="str">
        <f>IF(Table1[[#This Row],[Date of Hospital Discharge]]="","",IF(Table1[[#This Row],[Readmission Bucket]]="Readmission Greater than 90 Days",1,0))</f>
        <v/>
      </c>
    </row>
    <row r="408" spans="1:33" x14ac:dyDescent="0.4">
      <c r="A408" s="8">
        <v>400</v>
      </c>
      <c r="F408" s="12"/>
      <c r="H408" s="10"/>
      <c r="I408" s="12"/>
      <c r="M408" s="11"/>
      <c r="N408" s="6" t="str">
        <f>IF(Table1[[#This Row],[Date of Hospital Discharge]]="","",1)</f>
        <v/>
      </c>
      <c r="O408" s="6" t="str">
        <f>IF(Table1[[#This Row],[Date of Hospital Discharge]]="","",IF(Table1[[#This Row],[Unplanned Readmission Date]]="",0,1))</f>
        <v/>
      </c>
      <c r="P408" s="6" t="str">
        <f>IF(Table1[[#This Row],[Readmission]]=1,Table1[[#This Row],[Unplanned Readmission Date]]-Table1[[#This Row],[Date of Hospital Discharge]],"")</f>
        <v/>
      </c>
      <c r="Q408" s="6" t="str">
        <f>IF(P408="","",VLOOKUP(P408,Validation!$F$4:$G$10,2,TRUE))</f>
        <v/>
      </c>
      <c r="R408" s="6" t="str">
        <f>IF(Table1[[#This Row],[Date of Hospital Discharge]]="","",TEXT(Table1[[#This Row],[Date of Hospital Discharge]],"mmmm"))</f>
        <v/>
      </c>
      <c r="S408" s="6" t="str">
        <f>IF(Table1[[#This Row],[Date of Hospital Discharge]]="","",IF(Table1[[#This Row],[Days Between Admissions]]&lt;=7,1,0))</f>
        <v/>
      </c>
      <c r="T408" s="6" t="str">
        <f>IF(Table1[[#This Row],[Date of Hospital Discharge]]="","",IF(Table1[[#This Row],[Days Between Admissions]]&lt;=14,1,0))</f>
        <v/>
      </c>
      <c r="U408" s="6" t="str">
        <f>IF(Table1[[#This Row],[Date of Hospital Discharge]]="","",IF(Table1[[#This Row],[Days Between Admissions]]&lt;=30,1,0))</f>
        <v/>
      </c>
      <c r="V408" s="6" t="str">
        <f>IF(Table1[[#This Row],[Date of Hospital Discharge]]="","",IF(Table1[[#This Row],[Days Between Admissions]]&lt;=60,1,0))</f>
        <v/>
      </c>
      <c r="W408" s="6" t="str">
        <f>IF(Table1[[#This Row],[Date of Hospital Discharge]]="","",IF(Table1[[#This Row],[Days Between Admissions]]&lt;=90,1,0))</f>
        <v/>
      </c>
      <c r="X408" s="6" t="str">
        <f>IF(Table1[[#This Row],[Date of Hospital Discharge]]="","",IF(Table1[[#This Row],[Days Between Admissions]]="",0,IF(Table1[[#This Row],[Days Between Admissions]]&gt;90,1,0)))</f>
        <v/>
      </c>
      <c r="Y408" s="6" t="str">
        <f>IF(Table1[[#This Row],[Date of Hospital Discharge]]="","",SUM(Table1[Discharge]))</f>
        <v/>
      </c>
      <c r="Z408" s="6" t="str">
        <f>IF(Table1[[#This Row],[Date of Hospital Discharge]]="","",SUM(Table1[Readmission]))</f>
        <v/>
      </c>
      <c r="AA408" s="6" t="str">
        <f>IF(Table1[[#This Row],[Date of Hospital Discharge]]="","",VLOOKUP(Table1[[#This Row],[Discharge Month]],$AI$9:$AJ$20,2,FALSE))</f>
        <v/>
      </c>
      <c r="AB408" s="6" t="str">
        <f>IF(Table1[[#This Row],[Date of Hospital Discharge]]="","",IF(Table1[[#This Row],[Readmission Bucket]]="Readmission within 7 days",1,0))</f>
        <v/>
      </c>
      <c r="AC408" s="6" t="str">
        <f>IF(Table1[[#This Row],[Date of Hospital Discharge]]="","",IF(Table1[[#This Row],[Readmission Bucket]]="Readmission within 14 days",1,0))</f>
        <v/>
      </c>
      <c r="AD408" s="6" t="str">
        <f>IF(Table1[[#This Row],[Date of Hospital Discharge]]="","",IF(Table1[[#This Row],[Readmission Bucket]]="Readmission within 30 days",1,0))</f>
        <v/>
      </c>
      <c r="AE408" s="6" t="str">
        <f>IF(Table1[[#This Row],[Date of Hospital Discharge]]="","",IF(Table1[[#This Row],[Readmission Bucket]]="Readmission within 60 days",1,0))</f>
        <v/>
      </c>
      <c r="AF408" s="6" t="str">
        <f>IF(Table1[[#This Row],[Date of Hospital Discharge]]="","",IF(Table1[[#This Row],[Readmission Bucket]]="Readmission within 90 days",1,0))</f>
        <v/>
      </c>
      <c r="AG408" s="6" t="str">
        <f>IF(Table1[[#This Row],[Date of Hospital Discharge]]="","",IF(Table1[[#This Row],[Readmission Bucket]]="Readmission Greater than 90 Days",1,0))</f>
        <v/>
      </c>
    </row>
    <row r="409" spans="1:33" x14ac:dyDescent="0.4">
      <c r="A409" s="8">
        <v>401</v>
      </c>
      <c r="F409" s="12"/>
      <c r="H409" s="10"/>
      <c r="I409" s="12"/>
      <c r="M409" s="11"/>
      <c r="N409" s="6" t="str">
        <f>IF(Table1[[#This Row],[Date of Hospital Discharge]]="","",1)</f>
        <v/>
      </c>
      <c r="O409" s="6" t="str">
        <f>IF(Table1[[#This Row],[Date of Hospital Discharge]]="","",IF(Table1[[#This Row],[Unplanned Readmission Date]]="",0,1))</f>
        <v/>
      </c>
      <c r="P409" s="6" t="str">
        <f>IF(Table1[[#This Row],[Readmission]]=1,Table1[[#This Row],[Unplanned Readmission Date]]-Table1[[#This Row],[Date of Hospital Discharge]],"")</f>
        <v/>
      </c>
      <c r="Q409" s="6" t="str">
        <f>IF(P409="","",VLOOKUP(P409,Validation!$F$4:$G$10,2,TRUE))</f>
        <v/>
      </c>
      <c r="R409" s="6" t="str">
        <f>IF(Table1[[#This Row],[Date of Hospital Discharge]]="","",TEXT(Table1[[#This Row],[Date of Hospital Discharge]],"mmmm"))</f>
        <v/>
      </c>
      <c r="S409" s="6" t="str">
        <f>IF(Table1[[#This Row],[Date of Hospital Discharge]]="","",IF(Table1[[#This Row],[Days Between Admissions]]&lt;=7,1,0))</f>
        <v/>
      </c>
      <c r="T409" s="6" t="str">
        <f>IF(Table1[[#This Row],[Date of Hospital Discharge]]="","",IF(Table1[[#This Row],[Days Between Admissions]]&lt;=14,1,0))</f>
        <v/>
      </c>
      <c r="U409" s="6" t="str">
        <f>IF(Table1[[#This Row],[Date of Hospital Discharge]]="","",IF(Table1[[#This Row],[Days Between Admissions]]&lt;=30,1,0))</f>
        <v/>
      </c>
      <c r="V409" s="6" t="str">
        <f>IF(Table1[[#This Row],[Date of Hospital Discharge]]="","",IF(Table1[[#This Row],[Days Between Admissions]]&lt;=60,1,0))</f>
        <v/>
      </c>
      <c r="W409" s="6" t="str">
        <f>IF(Table1[[#This Row],[Date of Hospital Discharge]]="","",IF(Table1[[#This Row],[Days Between Admissions]]&lt;=90,1,0))</f>
        <v/>
      </c>
      <c r="X409" s="6" t="str">
        <f>IF(Table1[[#This Row],[Date of Hospital Discharge]]="","",IF(Table1[[#This Row],[Days Between Admissions]]="",0,IF(Table1[[#This Row],[Days Between Admissions]]&gt;90,1,0)))</f>
        <v/>
      </c>
      <c r="Y409" s="6" t="str">
        <f>IF(Table1[[#This Row],[Date of Hospital Discharge]]="","",SUM(Table1[Discharge]))</f>
        <v/>
      </c>
      <c r="Z409" s="6" t="str">
        <f>IF(Table1[[#This Row],[Date of Hospital Discharge]]="","",SUM(Table1[Readmission]))</f>
        <v/>
      </c>
      <c r="AA409" s="6" t="str">
        <f>IF(Table1[[#This Row],[Date of Hospital Discharge]]="","",VLOOKUP(Table1[[#This Row],[Discharge Month]],$AI$9:$AJ$20,2,FALSE))</f>
        <v/>
      </c>
      <c r="AB409" s="6" t="str">
        <f>IF(Table1[[#This Row],[Date of Hospital Discharge]]="","",IF(Table1[[#This Row],[Readmission Bucket]]="Readmission within 7 days",1,0))</f>
        <v/>
      </c>
      <c r="AC409" s="6" t="str">
        <f>IF(Table1[[#This Row],[Date of Hospital Discharge]]="","",IF(Table1[[#This Row],[Readmission Bucket]]="Readmission within 14 days",1,0))</f>
        <v/>
      </c>
      <c r="AD409" s="6" t="str">
        <f>IF(Table1[[#This Row],[Date of Hospital Discharge]]="","",IF(Table1[[#This Row],[Readmission Bucket]]="Readmission within 30 days",1,0))</f>
        <v/>
      </c>
      <c r="AE409" s="6" t="str">
        <f>IF(Table1[[#This Row],[Date of Hospital Discharge]]="","",IF(Table1[[#This Row],[Readmission Bucket]]="Readmission within 60 days",1,0))</f>
        <v/>
      </c>
      <c r="AF409" s="6" t="str">
        <f>IF(Table1[[#This Row],[Date of Hospital Discharge]]="","",IF(Table1[[#This Row],[Readmission Bucket]]="Readmission within 90 days",1,0))</f>
        <v/>
      </c>
      <c r="AG409" s="6" t="str">
        <f>IF(Table1[[#This Row],[Date of Hospital Discharge]]="","",IF(Table1[[#This Row],[Readmission Bucket]]="Readmission Greater than 90 Days",1,0))</f>
        <v/>
      </c>
    </row>
    <row r="410" spans="1:33" x14ac:dyDescent="0.4">
      <c r="A410" s="8">
        <v>402</v>
      </c>
      <c r="F410" s="12"/>
      <c r="H410" s="10"/>
      <c r="I410" s="12"/>
      <c r="M410" s="11"/>
      <c r="N410" s="6" t="str">
        <f>IF(Table1[[#This Row],[Date of Hospital Discharge]]="","",1)</f>
        <v/>
      </c>
      <c r="O410" s="6" t="str">
        <f>IF(Table1[[#This Row],[Date of Hospital Discharge]]="","",IF(Table1[[#This Row],[Unplanned Readmission Date]]="",0,1))</f>
        <v/>
      </c>
      <c r="P410" s="6" t="str">
        <f>IF(Table1[[#This Row],[Readmission]]=1,Table1[[#This Row],[Unplanned Readmission Date]]-Table1[[#This Row],[Date of Hospital Discharge]],"")</f>
        <v/>
      </c>
      <c r="Q410" s="6" t="str">
        <f>IF(P410="","",VLOOKUP(P410,Validation!$F$4:$G$10,2,TRUE))</f>
        <v/>
      </c>
      <c r="R410" s="6" t="str">
        <f>IF(Table1[[#This Row],[Date of Hospital Discharge]]="","",TEXT(Table1[[#This Row],[Date of Hospital Discharge]],"mmmm"))</f>
        <v/>
      </c>
      <c r="S410" s="6" t="str">
        <f>IF(Table1[[#This Row],[Date of Hospital Discharge]]="","",IF(Table1[[#This Row],[Days Between Admissions]]&lt;=7,1,0))</f>
        <v/>
      </c>
      <c r="T410" s="6" t="str">
        <f>IF(Table1[[#This Row],[Date of Hospital Discharge]]="","",IF(Table1[[#This Row],[Days Between Admissions]]&lt;=14,1,0))</f>
        <v/>
      </c>
      <c r="U410" s="6" t="str">
        <f>IF(Table1[[#This Row],[Date of Hospital Discharge]]="","",IF(Table1[[#This Row],[Days Between Admissions]]&lt;=30,1,0))</f>
        <v/>
      </c>
      <c r="V410" s="6" t="str">
        <f>IF(Table1[[#This Row],[Date of Hospital Discharge]]="","",IF(Table1[[#This Row],[Days Between Admissions]]&lt;=60,1,0))</f>
        <v/>
      </c>
      <c r="W410" s="6" t="str">
        <f>IF(Table1[[#This Row],[Date of Hospital Discharge]]="","",IF(Table1[[#This Row],[Days Between Admissions]]&lt;=90,1,0))</f>
        <v/>
      </c>
      <c r="X410" s="6" t="str">
        <f>IF(Table1[[#This Row],[Date of Hospital Discharge]]="","",IF(Table1[[#This Row],[Days Between Admissions]]="",0,IF(Table1[[#This Row],[Days Between Admissions]]&gt;90,1,0)))</f>
        <v/>
      </c>
      <c r="Y410" s="6" t="str">
        <f>IF(Table1[[#This Row],[Date of Hospital Discharge]]="","",SUM(Table1[Discharge]))</f>
        <v/>
      </c>
      <c r="Z410" s="6" t="str">
        <f>IF(Table1[[#This Row],[Date of Hospital Discharge]]="","",SUM(Table1[Readmission]))</f>
        <v/>
      </c>
      <c r="AA410" s="6" t="str">
        <f>IF(Table1[[#This Row],[Date of Hospital Discharge]]="","",VLOOKUP(Table1[[#This Row],[Discharge Month]],$AI$9:$AJ$20,2,FALSE))</f>
        <v/>
      </c>
      <c r="AB410" s="6" t="str">
        <f>IF(Table1[[#This Row],[Date of Hospital Discharge]]="","",IF(Table1[[#This Row],[Readmission Bucket]]="Readmission within 7 days",1,0))</f>
        <v/>
      </c>
      <c r="AC410" s="6" t="str">
        <f>IF(Table1[[#This Row],[Date of Hospital Discharge]]="","",IF(Table1[[#This Row],[Readmission Bucket]]="Readmission within 14 days",1,0))</f>
        <v/>
      </c>
      <c r="AD410" s="6" t="str">
        <f>IF(Table1[[#This Row],[Date of Hospital Discharge]]="","",IF(Table1[[#This Row],[Readmission Bucket]]="Readmission within 30 days",1,0))</f>
        <v/>
      </c>
      <c r="AE410" s="6" t="str">
        <f>IF(Table1[[#This Row],[Date of Hospital Discharge]]="","",IF(Table1[[#This Row],[Readmission Bucket]]="Readmission within 60 days",1,0))</f>
        <v/>
      </c>
      <c r="AF410" s="6" t="str">
        <f>IF(Table1[[#This Row],[Date of Hospital Discharge]]="","",IF(Table1[[#This Row],[Readmission Bucket]]="Readmission within 90 days",1,0))</f>
        <v/>
      </c>
      <c r="AG410" s="6" t="str">
        <f>IF(Table1[[#This Row],[Date of Hospital Discharge]]="","",IF(Table1[[#This Row],[Readmission Bucket]]="Readmission Greater than 90 Days",1,0))</f>
        <v/>
      </c>
    </row>
    <row r="411" spans="1:33" x14ac:dyDescent="0.4">
      <c r="A411" s="8">
        <v>403</v>
      </c>
      <c r="F411" s="12"/>
      <c r="H411" s="10"/>
      <c r="I411" s="12"/>
      <c r="M411" s="11"/>
      <c r="N411" s="6" t="str">
        <f>IF(Table1[[#This Row],[Date of Hospital Discharge]]="","",1)</f>
        <v/>
      </c>
      <c r="O411" s="6" t="str">
        <f>IF(Table1[[#This Row],[Date of Hospital Discharge]]="","",IF(Table1[[#This Row],[Unplanned Readmission Date]]="",0,1))</f>
        <v/>
      </c>
      <c r="P411" s="6" t="str">
        <f>IF(Table1[[#This Row],[Readmission]]=1,Table1[[#This Row],[Unplanned Readmission Date]]-Table1[[#This Row],[Date of Hospital Discharge]],"")</f>
        <v/>
      </c>
      <c r="Q411" s="6" t="str">
        <f>IF(P411="","",VLOOKUP(P411,Validation!$F$4:$G$10,2,TRUE))</f>
        <v/>
      </c>
      <c r="R411" s="6" t="str">
        <f>IF(Table1[[#This Row],[Date of Hospital Discharge]]="","",TEXT(Table1[[#This Row],[Date of Hospital Discharge]],"mmmm"))</f>
        <v/>
      </c>
      <c r="S411" s="6" t="str">
        <f>IF(Table1[[#This Row],[Date of Hospital Discharge]]="","",IF(Table1[[#This Row],[Days Between Admissions]]&lt;=7,1,0))</f>
        <v/>
      </c>
      <c r="T411" s="6" t="str">
        <f>IF(Table1[[#This Row],[Date of Hospital Discharge]]="","",IF(Table1[[#This Row],[Days Between Admissions]]&lt;=14,1,0))</f>
        <v/>
      </c>
      <c r="U411" s="6" t="str">
        <f>IF(Table1[[#This Row],[Date of Hospital Discharge]]="","",IF(Table1[[#This Row],[Days Between Admissions]]&lt;=30,1,0))</f>
        <v/>
      </c>
      <c r="V411" s="6" t="str">
        <f>IF(Table1[[#This Row],[Date of Hospital Discharge]]="","",IF(Table1[[#This Row],[Days Between Admissions]]&lt;=60,1,0))</f>
        <v/>
      </c>
      <c r="W411" s="6" t="str">
        <f>IF(Table1[[#This Row],[Date of Hospital Discharge]]="","",IF(Table1[[#This Row],[Days Between Admissions]]&lt;=90,1,0))</f>
        <v/>
      </c>
      <c r="X411" s="6" t="str">
        <f>IF(Table1[[#This Row],[Date of Hospital Discharge]]="","",IF(Table1[[#This Row],[Days Between Admissions]]="",0,IF(Table1[[#This Row],[Days Between Admissions]]&gt;90,1,0)))</f>
        <v/>
      </c>
      <c r="Y411" s="6" t="str">
        <f>IF(Table1[[#This Row],[Date of Hospital Discharge]]="","",SUM(Table1[Discharge]))</f>
        <v/>
      </c>
      <c r="Z411" s="6" t="str">
        <f>IF(Table1[[#This Row],[Date of Hospital Discharge]]="","",SUM(Table1[Readmission]))</f>
        <v/>
      </c>
      <c r="AA411" s="6" t="str">
        <f>IF(Table1[[#This Row],[Date of Hospital Discharge]]="","",VLOOKUP(Table1[[#This Row],[Discharge Month]],$AI$9:$AJ$20,2,FALSE))</f>
        <v/>
      </c>
      <c r="AB411" s="6" t="str">
        <f>IF(Table1[[#This Row],[Date of Hospital Discharge]]="","",IF(Table1[[#This Row],[Readmission Bucket]]="Readmission within 7 days",1,0))</f>
        <v/>
      </c>
      <c r="AC411" s="6" t="str">
        <f>IF(Table1[[#This Row],[Date of Hospital Discharge]]="","",IF(Table1[[#This Row],[Readmission Bucket]]="Readmission within 14 days",1,0))</f>
        <v/>
      </c>
      <c r="AD411" s="6" t="str">
        <f>IF(Table1[[#This Row],[Date of Hospital Discharge]]="","",IF(Table1[[#This Row],[Readmission Bucket]]="Readmission within 30 days",1,0))</f>
        <v/>
      </c>
      <c r="AE411" s="6" t="str">
        <f>IF(Table1[[#This Row],[Date of Hospital Discharge]]="","",IF(Table1[[#This Row],[Readmission Bucket]]="Readmission within 60 days",1,0))</f>
        <v/>
      </c>
      <c r="AF411" s="6" t="str">
        <f>IF(Table1[[#This Row],[Date of Hospital Discharge]]="","",IF(Table1[[#This Row],[Readmission Bucket]]="Readmission within 90 days",1,0))</f>
        <v/>
      </c>
      <c r="AG411" s="6" t="str">
        <f>IF(Table1[[#This Row],[Date of Hospital Discharge]]="","",IF(Table1[[#This Row],[Readmission Bucket]]="Readmission Greater than 90 Days",1,0))</f>
        <v/>
      </c>
    </row>
    <row r="412" spans="1:33" x14ac:dyDescent="0.4">
      <c r="A412" s="8">
        <v>404</v>
      </c>
      <c r="F412" s="12"/>
      <c r="H412" s="10"/>
      <c r="I412" s="12"/>
      <c r="M412" s="11"/>
      <c r="N412" s="6" t="str">
        <f>IF(Table1[[#This Row],[Date of Hospital Discharge]]="","",1)</f>
        <v/>
      </c>
      <c r="O412" s="6" t="str">
        <f>IF(Table1[[#This Row],[Date of Hospital Discharge]]="","",IF(Table1[[#This Row],[Unplanned Readmission Date]]="",0,1))</f>
        <v/>
      </c>
      <c r="P412" s="6" t="str">
        <f>IF(Table1[[#This Row],[Readmission]]=1,Table1[[#This Row],[Unplanned Readmission Date]]-Table1[[#This Row],[Date of Hospital Discharge]],"")</f>
        <v/>
      </c>
      <c r="Q412" s="6" t="str">
        <f>IF(P412="","",VLOOKUP(P412,Validation!$F$4:$G$10,2,TRUE))</f>
        <v/>
      </c>
      <c r="R412" s="6" t="str">
        <f>IF(Table1[[#This Row],[Date of Hospital Discharge]]="","",TEXT(Table1[[#This Row],[Date of Hospital Discharge]],"mmmm"))</f>
        <v/>
      </c>
      <c r="S412" s="6" t="str">
        <f>IF(Table1[[#This Row],[Date of Hospital Discharge]]="","",IF(Table1[[#This Row],[Days Between Admissions]]&lt;=7,1,0))</f>
        <v/>
      </c>
      <c r="T412" s="6" t="str">
        <f>IF(Table1[[#This Row],[Date of Hospital Discharge]]="","",IF(Table1[[#This Row],[Days Between Admissions]]&lt;=14,1,0))</f>
        <v/>
      </c>
      <c r="U412" s="6" t="str">
        <f>IF(Table1[[#This Row],[Date of Hospital Discharge]]="","",IF(Table1[[#This Row],[Days Between Admissions]]&lt;=30,1,0))</f>
        <v/>
      </c>
      <c r="V412" s="6" t="str">
        <f>IF(Table1[[#This Row],[Date of Hospital Discharge]]="","",IF(Table1[[#This Row],[Days Between Admissions]]&lt;=60,1,0))</f>
        <v/>
      </c>
      <c r="W412" s="6" t="str">
        <f>IF(Table1[[#This Row],[Date of Hospital Discharge]]="","",IF(Table1[[#This Row],[Days Between Admissions]]&lt;=90,1,0))</f>
        <v/>
      </c>
      <c r="X412" s="6" t="str">
        <f>IF(Table1[[#This Row],[Date of Hospital Discharge]]="","",IF(Table1[[#This Row],[Days Between Admissions]]="",0,IF(Table1[[#This Row],[Days Between Admissions]]&gt;90,1,0)))</f>
        <v/>
      </c>
      <c r="Y412" s="6" t="str">
        <f>IF(Table1[[#This Row],[Date of Hospital Discharge]]="","",SUM(Table1[Discharge]))</f>
        <v/>
      </c>
      <c r="Z412" s="6" t="str">
        <f>IF(Table1[[#This Row],[Date of Hospital Discharge]]="","",SUM(Table1[Readmission]))</f>
        <v/>
      </c>
      <c r="AA412" s="6" t="str">
        <f>IF(Table1[[#This Row],[Date of Hospital Discharge]]="","",VLOOKUP(Table1[[#This Row],[Discharge Month]],$AI$9:$AJ$20,2,FALSE))</f>
        <v/>
      </c>
      <c r="AB412" s="6" t="str">
        <f>IF(Table1[[#This Row],[Date of Hospital Discharge]]="","",IF(Table1[[#This Row],[Readmission Bucket]]="Readmission within 7 days",1,0))</f>
        <v/>
      </c>
      <c r="AC412" s="6" t="str">
        <f>IF(Table1[[#This Row],[Date of Hospital Discharge]]="","",IF(Table1[[#This Row],[Readmission Bucket]]="Readmission within 14 days",1,0))</f>
        <v/>
      </c>
      <c r="AD412" s="6" t="str">
        <f>IF(Table1[[#This Row],[Date of Hospital Discharge]]="","",IF(Table1[[#This Row],[Readmission Bucket]]="Readmission within 30 days",1,0))</f>
        <v/>
      </c>
      <c r="AE412" s="6" t="str">
        <f>IF(Table1[[#This Row],[Date of Hospital Discharge]]="","",IF(Table1[[#This Row],[Readmission Bucket]]="Readmission within 60 days",1,0))</f>
        <v/>
      </c>
      <c r="AF412" s="6" t="str">
        <f>IF(Table1[[#This Row],[Date of Hospital Discharge]]="","",IF(Table1[[#This Row],[Readmission Bucket]]="Readmission within 90 days",1,0))</f>
        <v/>
      </c>
      <c r="AG412" s="6" t="str">
        <f>IF(Table1[[#This Row],[Date of Hospital Discharge]]="","",IF(Table1[[#This Row],[Readmission Bucket]]="Readmission Greater than 90 Days",1,0))</f>
        <v/>
      </c>
    </row>
    <row r="413" spans="1:33" x14ac:dyDescent="0.4">
      <c r="A413" s="8">
        <v>405</v>
      </c>
      <c r="F413" s="12"/>
      <c r="H413" s="10"/>
      <c r="I413" s="12"/>
      <c r="M413" s="11"/>
      <c r="N413" s="6" t="str">
        <f>IF(Table1[[#This Row],[Date of Hospital Discharge]]="","",1)</f>
        <v/>
      </c>
      <c r="O413" s="6" t="str">
        <f>IF(Table1[[#This Row],[Date of Hospital Discharge]]="","",IF(Table1[[#This Row],[Unplanned Readmission Date]]="",0,1))</f>
        <v/>
      </c>
      <c r="P413" s="6" t="str">
        <f>IF(Table1[[#This Row],[Readmission]]=1,Table1[[#This Row],[Unplanned Readmission Date]]-Table1[[#This Row],[Date of Hospital Discharge]],"")</f>
        <v/>
      </c>
      <c r="Q413" s="6" t="str">
        <f>IF(P413="","",VLOOKUP(P413,Validation!$F$4:$G$10,2,TRUE))</f>
        <v/>
      </c>
      <c r="R413" s="6" t="str">
        <f>IF(Table1[[#This Row],[Date of Hospital Discharge]]="","",TEXT(Table1[[#This Row],[Date of Hospital Discharge]],"mmmm"))</f>
        <v/>
      </c>
      <c r="S413" s="6" t="str">
        <f>IF(Table1[[#This Row],[Date of Hospital Discharge]]="","",IF(Table1[[#This Row],[Days Between Admissions]]&lt;=7,1,0))</f>
        <v/>
      </c>
      <c r="T413" s="6" t="str">
        <f>IF(Table1[[#This Row],[Date of Hospital Discharge]]="","",IF(Table1[[#This Row],[Days Between Admissions]]&lt;=14,1,0))</f>
        <v/>
      </c>
      <c r="U413" s="6" t="str">
        <f>IF(Table1[[#This Row],[Date of Hospital Discharge]]="","",IF(Table1[[#This Row],[Days Between Admissions]]&lt;=30,1,0))</f>
        <v/>
      </c>
      <c r="V413" s="6" t="str">
        <f>IF(Table1[[#This Row],[Date of Hospital Discharge]]="","",IF(Table1[[#This Row],[Days Between Admissions]]&lt;=60,1,0))</f>
        <v/>
      </c>
      <c r="W413" s="6" t="str">
        <f>IF(Table1[[#This Row],[Date of Hospital Discharge]]="","",IF(Table1[[#This Row],[Days Between Admissions]]&lt;=90,1,0))</f>
        <v/>
      </c>
      <c r="X413" s="6" t="str">
        <f>IF(Table1[[#This Row],[Date of Hospital Discharge]]="","",IF(Table1[[#This Row],[Days Between Admissions]]="",0,IF(Table1[[#This Row],[Days Between Admissions]]&gt;90,1,0)))</f>
        <v/>
      </c>
      <c r="Y413" s="6" t="str">
        <f>IF(Table1[[#This Row],[Date of Hospital Discharge]]="","",SUM(Table1[Discharge]))</f>
        <v/>
      </c>
      <c r="Z413" s="6" t="str">
        <f>IF(Table1[[#This Row],[Date of Hospital Discharge]]="","",SUM(Table1[Readmission]))</f>
        <v/>
      </c>
      <c r="AA413" s="6" t="str">
        <f>IF(Table1[[#This Row],[Date of Hospital Discharge]]="","",VLOOKUP(Table1[[#This Row],[Discharge Month]],$AI$9:$AJ$20,2,FALSE))</f>
        <v/>
      </c>
      <c r="AB413" s="6" t="str">
        <f>IF(Table1[[#This Row],[Date of Hospital Discharge]]="","",IF(Table1[[#This Row],[Readmission Bucket]]="Readmission within 7 days",1,0))</f>
        <v/>
      </c>
      <c r="AC413" s="6" t="str">
        <f>IF(Table1[[#This Row],[Date of Hospital Discharge]]="","",IF(Table1[[#This Row],[Readmission Bucket]]="Readmission within 14 days",1,0))</f>
        <v/>
      </c>
      <c r="AD413" s="6" t="str">
        <f>IF(Table1[[#This Row],[Date of Hospital Discharge]]="","",IF(Table1[[#This Row],[Readmission Bucket]]="Readmission within 30 days",1,0))</f>
        <v/>
      </c>
      <c r="AE413" s="6" t="str">
        <f>IF(Table1[[#This Row],[Date of Hospital Discharge]]="","",IF(Table1[[#This Row],[Readmission Bucket]]="Readmission within 60 days",1,0))</f>
        <v/>
      </c>
      <c r="AF413" s="6" t="str">
        <f>IF(Table1[[#This Row],[Date of Hospital Discharge]]="","",IF(Table1[[#This Row],[Readmission Bucket]]="Readmission within 90 days",1,0))</f>
        <v/>
      </c>
      <c r="AG413" s="6" t="str">
        <f>IF(Table1[[#This Row],[Date of Hospital Discharge]]="","",IF(Table1[[#This Row],[Readmission Bucket]]="Readmission Greater than 90 Days",1,0))</f>
        <v/>
      </c>
    </row>
    <row r="414" spans="1:33" x14ac:dyDescent="0.4">
      <c r="A414" s="8">
        <v>406</v>
      </c>
      <c r="F414" s="12"/>
      <c r="H414" s="10"/>
      <c r="I414" s="12"/>
      <c r="M414" s="11"/>
      <c r="N414" s="6" t="str">
        <f>IF(Table1[[#This Row],[Date of Hospital Discharge]]="","",1)</f>
        <v/>
      </c>
      <c r="O414" s="6" t="str">
        <f>IF(Table1[[#This Row],[Date of Hospital Discharge]]="","",IF(Table1[[#This Row],[Unplanned Readmission Date]]="",0,1))</f>
        <v/>
      </c>
      <c r="P414" s="6" t="str">
        <f>IF(Table1[[#This Row],[Readmission]]=1,Table1[[#This Row],[Unplanned Readmission Date]]-Table1[[#This Row],[Date of Hospital Discharge]],"")</f>
        <v/>
      </c>
      <c r="Q414" s="6" t="str">
        <f>IF(P414="","",VLOOKUP(P414,Validation!$F$4:$G$10,2,TRUE))</f>
        <v/>
      </c>
      <c r="R414" s="6" t="str">
        <f>IF(Table1[[#This Row],[Date of Hospital Discharge]]="","",TEXT(Table1[[#This Row],[Date of Hospital Discharge]],"mmmm"))</f>
        <v/>
      </c>
      <c r="S414" s="6" t="str">
        <f>IF(Table1[[#This Row],[Date of Hospital Discharge]]="","",IF(Table1[[#This Row],[Days Between Admissions]]&lt;=7,1,0))</f>
        <v/>
      </c>
      <c r="T414" s="6" t="str">
        <f>IF(Table1[[#This Row],[Date of Hospital Discharge]]="","",IF(Table1[[#This Row],[Days Between Admissions]]&lt;=14,1,0))</f>
        <v/>
      </c>
      <c r="U414" s="6" t="str">
        <f>IF(Table1[[#This Row],[Date of Hospital Discharge]]="","",IF(Table1[[#This Row],[Days Between Admissions]]&lt;=30,1,0))</f>
        <v/>
      </c>
      <c r="V414" s="6" t="str">
        <f>IF(Table1[[#This Row],[Date of Hospital Discharge]]="","",IF(Table1[[#This Row],[Days Between Admissions]]&lt;=60,1,0))</f>
        <v/>
      </c>
      <c r="W414" s="6" t="str">
        <f>IF(Table1[[#This Row],[Date of Hospital Discharge]]="","",IF(Table1[[#This Row],[Days Between Admissions]]&lt;=90,1,0))</f>
        <v/>
      </c>
      <c r="X414" s="6" t="str">
        <f>IF(Table1[[#This Row],[Date of Hospital Discharge]]="","",IF(Table1[[#This Row],[Days Between Admissions]]="",0,IF(Table1[[#This Row],[Days Between Admissions]]&gt;90,1,0)))</f>
        <v/>
      </c>
      <c r="Y414" s="6" t="str">
        <f>IF(Table1[[#This Row],[Date of Hospital Discharge]]="","",SUM(Table1[Discharge]))</f>
        <v/>
      </c>
      <c r="Z414" s="6" t="str">
        <f>IF(Table1[[#This Row],[Date of Hospital Discharge]]="","",SUM(Table1[Readmission]))</f>
        <v/>
      </c>
      <c r="AA414" s="6" t="str">
        <f>IF(Table1[[#This Row],[Date of Hospital Discharge]]="","",VLOOKUP(Table1[[#This Row],[Discharge Month]],$AI$9:$AJ$20,2,FALSE))</f>
        <v/>
      </c>
      <c r="AB414" s="6" t="str">
        <f>IF(Table1[[#This Row],[Date of Hospital Discharge]]="","",IF(Table1[[#This Row],[Readmission Bucket]]="Readmission within 7 days",1,0))</f>
        <v/>
      </c>
      <c r="AC414" s="6" t="str">
        <f>IF(Table1[[#This Row],[Date of Hospital Discharge]]="","",IF(Table1[[#This Row],[Readmission Bucket]]="Readmission within 14 days",1,0))</f>
        <v/>
      </c>
      <c r="AD414" s="6" t="str">
        <f>IF(Table1[[#This Row],[Date of Hospital Discharge]]="","",IF(Table1[[#This Row],[Readmission Bucket]]="Readmission within 30 days",1,0))</f>
        <v/>
      </c>
      <c r="AE414" s="6" t="str">
        <f>IF(Table1[[#This Row],[Date of Hospital Discharge]]="","",IF(Table1[[#This Row],[Readmission Bucket]]="Readmission within 60 days",1,0))</f>
        <v/>
      </c>
      <c r="AF414" s="6" t="str">
        <f>IF(Table1[[#This Row],[Date of Hospital Discharge]]="","",IF(Table1[[#This Row],[Readmission Bucket]]="Readmission within 90 days",1,0))</f>
        <v/>
      </c>
      <c r="AG414" s="6" t="str">
        <f>IF(Table1[[#This Row],[Date of Hospital Discharge]]="","",IF(Table1[[#This Row],[Readmission Bucket]]="Readmission Greater than 90 Days",1,0))</f>
        <v/>
      </c>
    </row>
    <row r="415" spans="1:33" x14ac:dyDescent="0.4">
      <c r="A415" s="8">
        <v>407</v>
      </c>
      <c r="F415" s="12"/>
      <c r="H415" s="10"/>
      <c r="I415" s="12"/>
      <c r="M415" s="11"/>
      <c r="N415" s="6" t="str">
        <f>IF(Table1[[#This Row],[Date of Hospital Discharge]]="","",1)</f>
        <v/>
      </c>
      <c r="O415" s="6" t="str">
        <f>IF(Table1[[#This Row],[Date of Hospital Discharge]]="","",IF(Table1[[#This Row],[Unplanned Readmission Date]]="",0,1))</f>
        <v/>
      </c>
      <c r="P415" s="6" t="str">
        <f>IF(Table1[[#This Row],[Readmission]]=1,Table1[[#This Row],[Unplanned Readmission Date]]-Table1[[#This Row],[Date of Hospital Discharge]],"")</f>
        <v/>
      </c>
      <c r="Q415" s="6" t="str">
        <f>IF(P415="","",VLOOKUP(P415,Validation!$F$4:$G$10,2,TRUE))</f>
        <v/>
      </c>
      <c r="R415" s="6" t="str">
        <f>IF(Table1[[#This Row],[Date of Hospital Discharge]]="","",TEXT(Table1[[#This Row],[Date of Hospital Discharge]],"mmmm"))</f>
        <v/>
      </c>
      <c r="S415" s="6" t="str">
        <f>IF(Table1[[#This Row],[Date of Hospital Discharge]]="","",IF(Table1[[#This Row],[Days Between Admissions]]&lt;=7,1,0))</f>
        <v/>
      </c>
      <c r="T415" s="6" t="str">
        <f>IF(Table1[[#This Row],[Date of Hospital Discharge]]="","",IF(Table1[[#This Row],[Days Between Admissions]]&lt;=14,1,0))</f>
        <v/>
      </c>
      <c r="U415" s="6" t="str">
        <f>IF(Table1[[#This Row],[Date of Hospital Discharge]]="","",IF(Table1[[#This Row],[Days Between Admissions]]&lt;=30,1,0))</f>
        <v/>
      </c>
      <c r="V415" s="6" t="str">
        <f>IF(Table1[[#This Row],[Date of Hospital Discharge]]="","",IF(Table1[[#This Row],[Days Between Admissions]]&lt;=60,1,0))</f>
        <v/>
      </c>
      <c r="W415" s="6" t="str">
        <f>IF(Table1[[#This Row],[Date of Hospital Discharge]]="","",IF(Table1[[#This Row],[Days Between Admissions]]&lt;=90,1,0))</f>
        <v/>
      </c>
      <c r="X415" s="6" t="str">
        <f>IF(Table1[[#This Row],[Date of Hospital Discharge]]="","",IF(Table1[[#This Row],[Days Between Admissions]]="",0,IF(Table1[[#This Row],[Days Between Admissions]]&gt;90,1,0)))</f>
        <v/>
      </c>
      <c r="Y415" s="6" t="str">
        <f>IF(Table1[[#This Row],[Date of Hospital Discharge]]="","",SUM(Table1[Discharge]))</f>
        <v/>
      </c>
      <c r="Z415" s="6" t="str">
        <f>IF(Table1[[#This Row],[Date of Hospital Discharge]]="","",SUM(Table1[Readmission]))</f>
        <v/>
      </c>
      <c r="AA415" s="6" t="str">
        <f>IF(Table1[[#This Row],[Date of Hospital Discharge]]="","",VLOOKUP(Table1[[#This Row],[Discharge Month]],$AI$9:$AJ$20,2,FALSE))</f>
        <v/>
      </c>
      <c r="AB415" s="6" t="str">
        <f>IF(Table1[[#This Row],[Date of Hospital Discharge]]="","",IF(Table1[[#This Row],[Readmission Bucket]]="Readmission within 7 days",1,0))</f>
        <v/>
      </c>
      <c r="AC415" s="6" t="str">
        <f>IF(Table1[[#This Row],[Date of Hospital Discharge]]="","",IF(Table1[[#This Row],[Readmission Bucket]]="Readmission within 14 days",1,0))</f>
        <v/>
      </c>
      <c r="AD415" s="6" t="str">
        <f>IF(Table1[[#This Row],[Date of Hospital Discharge]]="","",IF(Table1[[#This Row],[Readmission Bucket]]="Readmission within 30 days",1,0))</f>
        <v/>
      </c>
      <c r="AE415" s="6" t="str">
        <f>IF(Table1[[#This Row],[Date of Hospital Discharge]]="","",IF(Table1[[#This Row],[Readmission Bucket]]="Readmission within 60 days",1,0))</f>
        <v/>
      </c>
      <c r="AF415" s="6" t="str">
        <f>IF(Table1[[#This Row],[Date of Hospital Discharge]]="","",IF(Table1[[#This Row],[Readmission Bucket]]="Readmission within 90 days",1,0))</f>
        <v/>
      </c>
      <c r="AG415" s="6" t="str">
        <f>IF(Table1[[#This Row],[Date of Hospital Discharge]]="","",IF(Table1[[#This Row],[Readmission Bucket]]="Readmission Greater than 90 Days",1,0))</f>
        <v/>
      </c>
    </row>
    <row r="416" spans="1:33" x14ac:dyDescent="0.4">
      <c r="A416" s="8">
        <v>408</v>
      </c>
      <c r="F416" s="12"/>
      <c r="H416" s="10"/>
      <c r="I416" s="12"/>
      <c r="M416" s="11"/>
      <c r="N416" s="6" t="str">
        <f>IF(Table1[[#This Row],[Date of Hospital Discharge]]="","",1)</f>
        <v/>
      </c>
      <c r="O416" s="6" t="str">
        <f>IF(Table1[[#This Row],[Date of Hospital Discharge]]="","",IF(Table1[[#This Row],[Unplanned Readmission Date]]="",0,1))</f>
        <v/>
      </c>
      <c r="P416" s="6" t="str">
        <f>IF(Table1[[#This Row],[Readmission]]=1,Table1[[#This Row],[Unplanned Readmission Date]]-Table1[[#This Row],[Date of Hospital Discharge]],"")</f>
        <v/>
      </c>
      <c r="Q416" s="6" t="str">
        <f>IF(P416="","",VLOOKUP(P416,Validation!$F$4:$G$10,2,TRUE))</f>
        <v/>
      </c>
      <c r="R416" s="6" t="str">
        <f>IF(Table1[[#This Row],[Date of Hospital Discharge]]="","",TEXT(Table1[[#This Row],[Date of Hospital Discharge]],"mmmm"))</f>
        <v/>
      </c>
      <c r="S416" s="6" t="str">
        <f>IF(Table1[[#This Row],[Date of Hospital Discharge]]="","",IF(Table1[[#This Row],[Days Between Admissions]]&lt;=7,1,0))</f>
        <v/>
      </c>
      <c r="T416" s="6" t="str">
        <f>IF(Table1[[#This Row],[Date of Hospital Discharge]]="","",IF(Table1[[#This Row],[Days Between Admissions]]&lt;=14,1,0))</f>
        <v/>
      </c>
      <c r="U416" s="6" t="str">
        <f>IF(Table1[[#This Row],[Date of Hospital Discharge]]="","",IF(Table1[[#This Row],[Days Between Admissions]]&lt;=30,1,0))</f>
        <v/>
      </c>
      <c r="V416" s="6" t="str">
        <f>IF(Table1[[#This Row],[Date of Hospital Discharge]]="","",IF(Table1[[#This Row],[Days Between Admissions]]&lt;=60,1,0))</f>
        <v/>
      </c>
      <c r="W416" s="6" t="str">
        <f>IF(Table1[[#This Row],[Date of Hospital Discharge]]="","",IF(Table1[[#This Row],[Days Between Admissions]]&lt;=90,1,0))</f>
        <v/>
      </c>
      <c r="X416" s="6" t="str">
        <f>IF(Table1[[#This Row],[Date of Hospital Discharge]]="","",IF(Table1[[#This Row],[Days Between Admissions]]="",0,IF(Table1[[#This Row],[Days Between Admissions]]&gt;90,1,0)))</f>
        <v/>
      </c>
      <c r="Y416" s="6" t="str">
        <f>IF(Table1[[#This Row],[Date of Hospital Discharge]]="","",SUM(Table1[Discharge]))</f>
        <v/>
      </c>
      <c r="Z416" s="6" t="str">
        <f>IF(Table1[[#This Row],[Date of Hospital Discharge]]="","",SUM(Table1[Readmission]))</f>
        <v/>
      </c>
      <c r="AA416" s="6" t="str">
        <f>IF(Table1[[#This Row],[Date of Hospital Discharge]]="","",VLOOKUP(Table1[[#This Row],[Discharge Month]],$AI$9:$AJ$20,2,FALSE))</f>
        <v/>
      </c>
      <c r="AB416" s="6" t="str">
        <f>IF(Table1[[#This Row],[Date of Hospital Discharge]]="","",IF(Table1[[#This Row],[Readmission Bucket]]="Readmission within 7 days",1,0))</f>
        <v/>
      </c>
      <c r="AC416" s="6" t="str">
        <f>IF(Table1[[#This Row],[Date of Hospital Discharge]]="","",IF(Table1[[#This Row],[Readmission Bucket]]="Readmission within 14 days",1,0))</f>
        <v/>
      </c>
      <c r="AD416" s="6" t="str">
        <f>IF(Table1[[#This Row],[Date of Hospital Discharge]]="","",IF(Table1[[#This Row],[Readmission Bucket]]="Readmission within 30 days",1,0))</f>
        <v/>
      </c>
      <c r="AE416" s="6" t="str">
        <f>IF(Table1[[#This Row],[Date of Hospital Discharge]]="","",IF(Table1[[#This Row],[Readmission Bucket]]="Readmission within 60 days",1,0))</f>
        <v/>
      </c>
      <c r="AF416" s="6" t="str">
        <f>IF(Table1[[#This Row],[Date of Hospital Discharge]]="","",IF(Table1[[#This Row],[Readmission Bucket]]="Readmission within 90 days",1,0))</f>
        <v/>
      </c>
      <c r="AG416" s="6" t="str">
        <f>IF(Table1[[#This Row],[Date of Hospital Discharge]]="","",IF(Table1[[#This Row],[Readmission Bucket]]="Readmission Greater than 90 Days",1,0))</f>
        <v/>
      </c>
    </row>
    <row r="417" spans="1:33" x14ac:dyDescent="0.4">
      <c r="A417" s="8">
        <v>409</v>
      </c>
      <c r="F417" s="12"/>
      <c r="H417" s="10"/>
      <c r="I417" s="12"/>
      <c r="M417" s="11"/>
      <c r="N417" s="6" t="str">
        <f>IF(Table1[[#This Row],[Date of Hospital Discharge]]="","",1)</f>
        <v/>
      </c>
      <c r="O417" s="6" t="str">
        <f>IF(Table1[[#This Row],[Date of Hospital Discharge]]="","",IF(Table1[[#This Row],[Unplanned Readmission Date]]="",0,1))</f>
        <v/>
      </c>
      <c r="P417" s="6" t="str">
        <f>IF(Table1[[#This Row],[Readmission]]=1,Table1[[#This Row],[Unplanned Readmission Date]]-Table1[[#This Row],[Date of Hospital Discharge]],"")</f>
        <v/>
      </c>
      <c r="Q417" s="6" t="str">
        <f>IF(P417="","",VLOOKUP(P417,Validation!$F$4:$G$10,2,TRUE))</f>
        <v/>
      </c>
      <c r="R417" s="6" t="str">
        <f>IF(Table1[[#This Row],[Date of Hospital Discharge]]="","",TEXT(Table1[[#This Row],[Date of Hospital Discharge]],"mmmm"))</f>
        <v/>
      </c>
      <c r="S417" s="6" t="str">
        <f>IF(Table1[[#This Row],[Date of Hospital Discharge]]="","",IF(Table1[[#This Row],[Days Between Admissions]]&lt;=7,1,0))</f>
        <v/>
      </c>
      <c r="T417" s="6" t="str">
        <f>IF(Table1[[#This Row],[Date of Hospital Discharge]]="","",IF(Table1[[#This Row],[Days Between Admissions]]&lt;=14,1,0))</f>
        <v/>
      </c>
      <c r="U417" s="6" t="str">
        <f>IF(Table1[[#This Row],[Date of Hospital Discharge]]="","",IF(Table1[[#This Row],[Days Between Admissions]]&lt;=30,1,0))</f>
        <v/>
      </c>
      <c r="V417" s="6" t="str">
        <f>IF(Table1[[#This Row],[Date of Hospital Discharge]]="","",IF(Table1[[#This Row],[Days Between Admissions]]&lt;=60,1,0))</f>
        <v/>
      </c>
      <c r="W417" s="6" t="str">
        <f>IF(Table1[[#This Row],[Date of Hospital Discharge]]="","",IF(Table1[[#This Row],[Days Between Admissions]]&lt;=90,1,0))</f>
        <v/>
      </c>
      <c r="X417" s="6" t="str">
        <f>IF(Table1[[#This Row],[Date of Hospital Discharge]]="","",IF(Table1[[#This Row],[Days Between Admissions]]="",0,IF(Table1[[#This Row],[Days Between Admissions]]&gt;90,1,0)))</f>
        <v/>
      </c>
      <c r="Y417" s="6" t="str">
        <f>IF(Table1[[#This Row],[Date of Hospital Discharge]]="","",SUM(Table1[Discharge]))</f>
        <v/>
      </c>
      <c r="Z417" s="6" t="str">
        <f>IF(Table1[[#This Row],[Date of Hospital Discharge]]="","",SUM(Table1[Readmission]))</f>
        <v/>
      </c>
      <c r="AA417" s="6" t="str">
        <f>IF(Table1[[#This Row],[Date of Hospital Discharge]]="","",VLOOKUP(Table1[[#This Row],[Discharge Month]],$AI$9:$AJ$20,2,FALSE))</f>
        <v/>
      </c>
      <c r="AB417" s="6" t="str">
        <f>IF(Table1[[#This Row],[Date of Hospital Discharge]]="","",IF(Table1[[#This Row],[Readmission Bucket]]="Readmission within 7 days",1,0))</f>
        <v/>
      </c>
      <c r="AC417" s="6" t="str">
        <f>IF(Table1[[#This Row],[Date of Hospital Discharge]]="","",IF(Table1[[#This Row],[Readmission Bucket]]="Readmission within 14 days",1,0))</f>
        <v/>
      </c>
      <c r="AD417" s="6" t="str">
        <f>IF(Table1[[#This Row],[Date of Hospital Discharge]]="","",IF(Table1[[#This Row],[Readmission Bucket]]="Readmission within 30 days",1,0))</f>
        <v/>
      </c>
      <c r="AE417" s="6" t="str">
        <f>IF(Table1[[#This Row],[Date of Hospital Discharge]]="","",IF(Table1[[#This Row],[Readmission Bucket]]="Readmission within 60 days",1,0))</f>
        <v/>
      </c>
      <c r="AF417" s="6" t="str">
        <f>IF(Table1[[#This Row],[Date of Hospital Discharge]]="","",IF(Table1[[#This Row],[Readmission Bucket]]="Readmission within 90 days",1,0))</f>
        <v/>
      </c>
      <c r="AG417" s="6" t="str">
        <f>IF(Table1[[#This Row],[Date of Hospital Discharge]]="","",IF(Table1[[#This Row],[Readmission Bucket]]="Readmission Greater than 90 Days",1,0))</f>
        <v/>
      </c>
    </row>
    <row r="418" spans="1:33" x14ac:dyDescent="0.4">
      <c r="A418" s="8">
        <v>410</v>
      </c>
      <c r="F418" s="12"/>
      <c r="H418" s="10"/>
      <c r="I418" s="12"/>
      <c r="M418" s="11"/>
      <c r="N418" s="6" t="str">
        <f>IF(Table1[[#This Row],[Date of Hospital Discharge]]="","",1)</f>
        <v/>
      </c>
      <c r="O418" s="6" t="str">
        <f>IF(Table1[[#This Row],[Date of Hospital Discharge]]="","",IF(Table1[[#This Row],[Unplanned Readmission Date]]="",0,1))</f>
        <v/>
      </c>
      <c r="P418" s="6" t="str">
        <f>IF(Table1[[#This Row],[Readmission]]=1,Table1[[#This Row],[Unplanned Readmission Date]]-Table1[[#This Row],[Date of Hospital Discharge]],"")</f>
        <v/>
      </c>
      <c r="Q418" s="6" t="str">
        <f>IF(P418="","",VLOOKUP(P418,Validation!$F$4:$G$10,2,TRUE))</f>
        <v/>
      </c>
      <c r="R418" s="6" t="str">
        <f>IF(Table1[[#This Row],[Date of Hospital Discharge]]="","",TEXT(Table1[[#This Row],[Date of Hospital Discharge]],"mmmm"))</f>
        <v/>
      </c>
      <c r="S418" s="6" t="str">
        <f>IF(Table1[[#This Row],[Date of Hospital Discharge]]="","",IF(Table1[[#This Row],[Days Between Admissions]]&lt;=7,1,0))</f>
        <v/>
      </c>
      <c r="T418" s="6" t="str">
        <f>IF(Table1[[#This Row],[Date of Hospital Discharge]]="","",IF(Table1[[#This Row],[Days Between Admissions]]&lt;=14,1,0))</f>
        <v/>
      </c>
      <c r="U418" s="6" t="str">
        <f>IF(Table1[[#This Row],[Date of Hospital Discharge]]="","",IF(Table1[[#This Row],[Days Between Admissions]]&lt;=30,1,0))</f>
        <v/>
      </c>
      <c r="V418" s="6" t="str">
        <f>IF(Table1[[#This Row],[Date of Hospital Discharge]]="","",IF(Table1[[#This Row],[Days Between Admissions]]&lt;=60,1,0))</f>
        <v/>
      </c>
      <c r="W418" s="6" t="str">
        <f>IF(Table1[[#This Row],[Date of Hospital Discharge]]="","",IF(Table1[[#This Row],[Days Between Admissions]]&lt;=90,1,0))</f>
        <v/>
      </c>
      <c r="X418" s="6" t="str">
        <f>IF(Table1[[#This Row],[Date of Hospital Discharge]]="","",IF(Table1[[#This Row],[Days Between Admissions]]="",0,IF(Table1[[#This Row],[Days Between Admissions]]&gt;90,1,0)))</f>
        <v/>
      </c>
      <c r="Y418" s="6" t="str">
        <f>IF(Table1[[#This Row],[Date of Hospital Discharge]]="","",SUM(Table1[Discharge]))</f>
        <v/>
      </c>
      <c r="Z418" s="6" t="str">
        <f>IF(Table1[[#This Row],[Date of Hospital Discharge]]="","",SUM(Table1[Readmission]))</f>
        <v/>
      </c>
      <c r="AA418" s="6" t="str">
        <f>IF(Table1[[#This Row],[Date of Hospital Discharge]]="","",VLOOKUP(Table1[[#This Row],[Discharge Month]],$AI$9:$AJ$20,2,FALSE))</f>
        <v/>
      </c>
      <c r="AB418" s="6" t="str">
        <f>IF(Table1[[#This Row],[Date of Hospital Discharge]]="","",IF(Table1[[#This Row],[Readmission Bucket]]="Readmission within 7 days",1,0))</f>
        <v/>
      </c>
      <c r="AC418" s="6" t="str">
        <f>IF(Table1[[#This Row],[Date of Hospital Discharge]]="","",IF(Table1[[#This Row],[Readmission Bucket]]="Readmission within 14 days",1,0))</f>
        <v/>
      </c>
      <c r="AD418" s="6" t="str">
        <f>IF(Table1[[#This Row],[Date of Hospital Discharge]]="","",IF(Table1[[#This Row],[Readmission Bucket]]="Readmission within 30 days",1,0))</f>
        <v/>
      </c>
      <c r="AE418" s="6" t="str">
        <f>IF(Table1[[#This Row],[Date of Hospital Discharge]]="","",IF(Table1[[#This Row],[Readmission Bucket]]="Readmission within 60 days",1,0))</f>
        <v/>
      </c>
      <c r="AF418" s="6" t="str">
        <f>IF(Table1[[#This Row],[Date of Hospital Discharge]]="","",IF(Table1[[#This Row],[Readmission Bucket]]="Readmission within 90 days",1,0))</f>
        <v/>
      </c>
      <c r="AG418" s="6" t="str">
        <f>IF(Table1[[#This Row],[Date of Hospital Discharge]]="","",IF(Table1[[#This Row],[Readmission Bucket]]="Readmission Greater than 90 Days",1,0))</f>
        <v/>
      </c>
    </row>
    <row r="419" spans="1:33" x14ac:dyDescent="0.4">
      <c r="A419" s="8">
        <v>411</v>
      </c>
      <c r="F419" s="12"/>
      <c r="H419" s="10"/>
      <c r="I419" s="12"/>
      <c r="M419" s="11"/>
      <c r="N419" s="6" t="str">
        <f>IF(Table1[[#This Row],[Date of Hospital Discharge]]="","",1)</f>
        <v/>
      </c>
      <c r="O419" s="6" t="str">
        <f>IF(Table1[[#This Row],[Date of Hospital Discharge]]="","",IF(Table1[[#This Row],[Unplanned Readmission Date]]="",0,1))</f>
        <v/>
      </c>
      <c r="P419" s="6" t="str">
        <f>IF(Table1[[#This Row],[Readmission]]=1,Table1[[#This Row],[Unplanned Readmission Date]]-Table1[[#This Row],[Date of Hospital Discharge]],"")</f>
        <v/>
      </c>
      <c r="Q419" s="6" t="str">
        <f>IF(P419="","",VLOOKUP(P419,Validation!$F$4:$G$10,2,TRUE))</f>
        <v/>
      </c>
      <c r="R419" s="6" t="str">
        <f>IF(Table1[[#This Row],[Date of Hospital Discharge]]="","",TEXT(Table1[[#This Row],[Date of Hospital Discharge]],"mmmm"))</f>
        <v/>
      </c>
      <c r="S419" s="6" t="str">
        <f>IF(Table1[[#This Row],[Date of Hospital Discharge]]="","",IF(Table1[[#This Row],[Days Between Admissions]]&lt;=7,1,0))</f>
        <v/>
      </c>
      <c r="T419" s="6" t="str">
        <f>IF(Table1[[#This Row],[Date of Hospital Discharge]]="","",IF(Table1[[#This Row],[Days Between Admissions]]&lt;=14,1,0))</f>
        <v/>
      </c>
      <c r="U419" s="6" t="str">
        <f>IF(Table1[[#This Row],[Date of Hospital Discharge]]="","",IF(Table1[[#This Row],[Days Between Admissions]]&lt;=30,1,0))</f>
        <v/>
      </c>
      <c r="V419" s="6" t="str">
        <f>IF(Table1[[#This Row],[Date of Hospital Discharge]]="","",IF(Table1[[#This Row],[Days Between Admissions]]&lt;=60,1,0))</f>
        <v/>
      </c>
      <c r="W419" s="6" t="str">
        <f>IF(Table1[[#This Row],[Date of Hospital Discharge]]="","",IF(Table1[[#This Row],[Days Between Admissions]]&lt;=90,1,0))</f>
        <v/>
      </c>
      <c r="X419" s="6" t="str">
        <f>IF(Table1[[#This Row],[Date of Hospital Discharge]]="","",IF(Table1[[#This Row],[Days Between Admissions]]="",0,IF(Table1[[#This Row],[Days Between Admissions]]&gt;90,1,0)))</f>
        <v/>
      </c>
      <c r="Y419" s="6" t="str">
        <f>IF(Table1[[#This Row],[Date of Hospital Discharge]]="","",SUM(Table1[Discharge]))</f>
        <v/>
      </c>
      <c r="Z419" s="6" t="str">
        <f>IF(Table1[[#This Row],[Date of Hospital Discharge]]="","",SUM(Table1[Readmission]))</f>
        <v/>
      </c>
      <c r="AA419" s="6" t="str">
        <f>IF(Table1[[#This Row],[Date of Hospital Discharge]]="","",VLOOKUP(Table1[[#This Row],[Discharge Month]],$AI$9:$AJ$20,2,FALSE))</f>
        <v/>
      </c>
      <c r="AB419" s="6" t="str">
        <f>IF(Table1[[#This Row],[Date of Hospital Discharge]]="","",IF(Table1[[#This Row],[Readmission Bucket]]="Readmission within 7 days",1,0))</f>
        <v/>
      </c>
      <c r="AC419" s="6" t="str">
        <f>IF(Table1[[#This Row],[Date of Hospital Discharge]]="","",IF(Table1[[#This Row],[Readmission Bucket]]="Readmission within 14 days",1,0))</f>
        <v/>
      </c>
      <c r="AD419" s="6" t="str">
        <f>IF(Table1[[#This Row],[Date of Hospital Discharge]]="","",IF(Table1[[#This Row],[Readmission Bucket]]="Readmission within 30 days",1,0))</f>
        <v/>
      </c>
      <c r="AE419" s="6" t="str">
        <f>IF(Table1[[#This Row],[Date of Hospital Discharge]]="","",IF(Table1[[#This Row],[Readmission Bucket]]="Readmission within 60 days",1,0))</f>
        <v/>
      </c>
      <c r="AF419" s="6" t="str">
        <f>IF(Table1[[#This Row],[Date of Hospital Discharge]]="","",IF(Table1[[#This Row],[Readmission Bucket]]="Readmission within 90 days",1,0))</f>
        <v/>
      </c>
      <c r="AG419" s="6" t="str">
        <f>IF(Table1[[#This Row],[Date of Hospital Discharge]]="","",IF(Table1[[#This Row],[Readmission Bucket]]="Readmission Greater than 90 Days",1,0))</f>
        <v/>
      </c>
    </row>
    <row r="420" spans="1:33" x14ac:dyDescent="0.4">
      <c r="A420" s="8">
        <v>412</v>
      </c>
      <c r="F420" s="12"/>
      <c r="H420" s="10"/>
      <c r="I420" s="12"/>
      <c r="M420" s="11"/>
      <c r="N420" s="6" t="str">
        <f>IF(Table1[[#This Row],[Date of Hospital Discharge]]="","",1)</f>
        <v/>
      </c>
      <c r="O420" s="6" t="str">
        <f>IF(Table1[[#This Row],[Date of Hospital Discharge]]="","",IF(Table1[[#This Row],[Unplanned Readmission Date]]="",0,1))</f>
        <v/>
      </c>
      <c r="P420" s="6" t="str">
        <f>IF(Table1[[#This Row],[Readmission]]=1,Table1[[#This Row],[Unplanned Readmission Date]]-Table1[[#This Row],[Date of Hospital Discharge]],"")</f>
        <v/>
      </c>
      <c r="Q420" s="6" t="str">
        <f>IF(P420="","",VLOOKUP(P420,Validation!$F$4:$G$10,2,TRUE))</f>
        <v/>
      </c>
      <c r="R420" s="6" t="str">
        <f>IF(Table1[[#This Row],[Date of Hospital Discharge]]="","",TEXT(Table1[[#This Row],[Date of Hospital Discharge]],"mmmm"))</f>
        <v/>
      </c>
      <c r="S420" s="6" t="str">
        <f>IF(Table1[[#This Row],[Date of Hospital Discharge]]="","",IF(Table1[[#This Row],[Days Between Admissions]]&lt;=7,1,0))</f>
        <v/>
      </c>
      <c r="T420" s="6" t="str">
        <f>IF(Table1[[#This Row],[Date of Hospital Discharge]]="","",IF(Table1[[#This Row],[Days Between Admissions]]&lt;=14,1,0))</f>
        <v/>
      </c>
      <c r="U420" s="6" t="str">
        <f>IF(Table1[[#This Row],[Date of Hospital Discharge]]="","",IF(Table1[[#This Row],[Days Between Admissions]]&lt;=30,1,0))</f>
        <v/>
      </c>
      <c r="V420" s="6" t="str">
        <f>IF(Table1[[#This Row],[Date of Hospital Discharge]]="","",IF(Table1[[#This Row],[Days Between Admissions]]&lt;=60,1,0))</f>
        <v/>
      </c>
      <c r="W420" s="6" t="str">
        <f>IF(Table1[[#This Row],[Date of Hospital Discharge]]="","",IF(Table1[[#This Row],[Days Between Admissions]]&lt;=90,1,0))</f>
        <v/>
      </c>
      <c r="X420" s="6" t="str">
        <f>IF(Table1[[#This Row],[Date of Hospital Discharge]]="","",IF(Table1[[#This Row],[Days Between Admissions]]="",0,IF(Table1[[#This Row],[Days Between Admissions]]&gt;90,1,0)))</f>
        <v/>
      </c>
      <c r="Y420" s="6" t="str">
        <f>IF(Table1[[#This Row],[Date of Hospital Discharge]]="","",SUM(Table1[Discharge]))</f>
        <v/>
      </c>
      <c r="Z420" s="6" t="str">
        <f>IF(Table1[[#This Row],[Date of Hospital Discharge]]="","",SUM(Table1[Readmission]))</f>
        <v/>
      </c>
      <c r="AA420" s="6" t="str">
        <f>IF(Table1[[#This Row],[Date of Hospital Discharge]]="","",VLOOKUP(Table1[[#This Row],[Discharge Month]],$AI$9:$AJ$20,2,FALSE))</f>
        <v/>
      </c>
      <c r="AB420" s="6" t="str">
        <f>IF(Table1[[#This Row],[Date of Hospital Discharge]]="","",IF(Table1[[#This Row],[Readmission Bucket]]="Readmission within 7 days",1,0))</f>
        <v/>
      </c>
      <c r="AC420" s="6" t="str">
        <f>IF(Table1[[#This Row],[Date of Hospital Discharge]]="","",IF(Table1[[#This Row],[Readmission Bucket]]="Readmission within 14 days",1,0))</f>
        <v/>
      </c>
      <c r="AD420" s="6" t="str">
        <f>IF(Table1[[#This Row],[Date of Hospital Discharge]]="","",IF(Table1[[#This Row],[Readmission Bucket]]="Readmission within 30 days",1,0))</f>
        <v/>
      </c>
      <c r="AE420" s="6" t="str">
        <f>IF(Table1[[#This Row],[Date of Hospital Discharge]]="","",IF(Table1[[#This Row],[Readmission Bucket]]="Readmission within 60 days",1,0))</f>
        <v/>
      </c>
      <c r="AF420" s="6" t="str">
        <f>IF(Table1[[#This Row],[Date of Hospital Discharge]]="","",IF(Table1[[#This Row],[Readmission Bucket]]="Readmission within 90 days",1,0))</f>
        <v/>
      </c>
      <c r="AG420" s="6" t="str">
        <f>IF(Table1[[#This Row],[Date of Hospital Discharge]]="","",IF(Table1[[#This Row],[Readmission Bucket]]="Readmission Greater than 90 Days",1,0))</f>
        <v/>
      </c>
    </row>
    <row r="421" spans="1:33" x14ac:dyDescent="0.4">
      <c r="A421" s="8">
        <v>413</v>
      </c>
      <c r="F421" s="12"/>
      <c r="H421" s="10"/>
      <c r="I421" s="12"/>
      <c r="M421" s="11"/>
      <c r="N421" s="6" t="str">
        <f>IF(Table1[[#This Row],[Date of Hospital Discharge]]="","",1)</f>
        <v/>
      </c>
      <c r="O421" s="6" t="str">
        <f>IF(Table1[[#This Row],[Date of Hospital Discharge]]="","",IF(Table1[[#This Row],[Unplanned Readmission Date]]="",0,1))</f>
        <v/>
      </c>
      <c r="P421" s="6" t="str">
        <f>IF(Table1[[#This Row],[Readmission]]=1,Table1[[#This Row],[Unplanned Readmission Date]]-Table1[[#This Row],[Date of Hospital Discharge]],"")</f>
        <v/>
      </c>
      <c r="Q421" s="6" t="str">
        <f>IF(P421="","",VLOOKUP(P421,Validation!$F$4:$G$10,2,TRUE))</f>
        <v/>
      </c>
      <c r="R421" s="6" t="str">
        <f>IF(Table1[[#This Row],[Date of Hospital Discharge]]="","",TEXT(Table1[[#This Row],[Date of Hospital Discharge]],"mmmm"))</f>
        <v/>
      </c>
      <c r="S421" s="6" t="str">
        <f>IF(Table1[[#This Row],[Date of Hospital Discharge]]="","",IF(Table1[[#This Row],[Days Between Admissions]]&lt;=7,1,0))</f>
        <v/>
      </c>
      <c r="T421" s="6" t="str">
        <f>IF(Table1[[#This Row],[Date of Hospital Discharge]]="","",IF(Table1[[#This Row],[Days Between Admissions]]&lt;=14,1,0))</f>
        <v/>
      </c>
      <c r="U421" s="6" t="str">
        <f>IF(Table1[[#This Row],[Date of Hospital Discharge]]="","",IF(Table1[[#This Row],[Days Between Admissions]]&lt;=30,1,0))</f>
        <v/>
      </c>
      <c r="V421" s="6" t="str">
        <f>IF(Table1[[#This Row],[Date of Hospital Discharge]]="","",IF(Table1[[#This Row],[Days Between Admissions]]&lt;=60,1,0))</f>
        <v/>
      </c>
      <c r="W421" s="6" t="str">
        <f>IF(Table1[[#This Row],[Date of Hospital Discharge]]="","",IF(Table1[[#This Row],[Days Between Admissions]]&lt;=90,1,0))</f>
        <v/>
      </c>
      <c r="X421" s="6" t="str">
        <f>IF(Table1[[#This Row],[Date of Hospital Discharge]]="","",IF(Table1[[#This Row],[Days Between Admissions]]="",0,IF(Table1[[#This Row],[Days Between Admissions]]&gt;90,1,0)))</f>
        <v/>
      </c>
      <c r="Y421" s="6" t="str">
        <f>IF(Table1[[#This Row],[Date of Hospital Discharge]]="","",SUM(Table1[Discharge]))</f>
        <v/>
      </c>
      <c r="Z421" s="6" t="str">
        <f>IF(Table1[[#This Row],[Date of Hospital Discharge]]="","",SUM(Table1[Readmission]))</f>
        <v/>
      </c>
      <c r="AA421" s="6" t="str">
        <f>IF(Table1[[#This Row],[Date of Hospital Discharge]]="","",VLOOKUP(Table1[[#This Row],[Discharge Month]],$AI$9:$AJ$20,2,FALSE))</f>
        <v/>
      </c>
      <c r="AB421" s="6" t="str">
        <f>IF(Table1[[#This Row],[Date of Hospital Discharge]]="","",IF(Table1[[#This Row],[Readmission Bucket]]="Readmission within 7 days",1,0))</f>
        <v/>
      </c>
      <c r="AC421" s="6" t="str">
        <f>IF(Table1[[#This Row],[Date of Hospital Discharge]]="","",IF(Table1[[#This Row],[Readmission Bucket]]="Readmission within 14 days",1,0))</f>
        <v/>
      </c>
      <c r="AD421" s="6" t="str">
        <f>IF(Table1[[#This Row],[Date of Hospital Discharge]]="","",IF(Table1[[#This Row],[Readmission Bucket]]="Readmission within 30 days",1,0))</f>
        <v/>
      </c>
      <c r="AE421" s="6" t="str">
        <f>IF(Table1[[#This Row],[Date of Hospital Discharge]]="","",IF(Table1[[#This Row],[Readmission Bucket]]="Readmission within 60 days",1,0))</f>
        <v/>
      </c>
      <c r="AF421" s="6" t="str">
        <f>IF(Table1[[#This Row],[Date of Hospital Discharge]]="","",IF(Table1[[#This Row],[Readmission Bucket]]="Readmission within 90 days",1,0))</f>
        <v/>
      </c>
      <c r="AG421" s="6" t="str">
        <f>IF(Table1[[#This Row],[Date of Hospital Discharge]]="","",IF(Table1[[#This Row],[Readmission Bucket]]="Readmission Greater than 90 Days",1,0))</f>
        <v/>
      </c>
    </row>
    <row r="422" spans="1:33" x14ac:dyDescent="0.4">
      <c r="A422" s="8">
        <v>414</v>
      </c>
      <c r="F422" s="12"/>
      <c r="H422" s="10"/>
      <c r="I422" s="12"/>
      <c r="M422" s="11"/>
      <c r="N422" s="6" t="str">
        <f>IF(Table1[[#This Row],[Date of Hospital Discharge]]="","",1)</f>
        <v/>
      </c>
      <c r="O422" s="6" t="str">
        <f>IF(Table1[[#This Row],[Date of Hospital Discharge]]="","",IF(Table1[[#This Row],[Unplanned Readmission Date]]="",0,1))</f>
        <v/>
      </c>
      <c r="P422" s="6" t="str">
        <f>IF(Table1[[#This Row],[Readmission]]=1,Table1[[#This Row],[Unplanned Readmission Date]]-Table1[[#This Row],[Date of Hospital Discharge]],"")</f>
        <v/>
      </c>
      <c r="Q422" s="6" t="str">
        <f>IF(P422="","",VLOOKUP(P422,Validation!$F$4:$G$10,2,TRUE))</f>
        <v/>
      </c>
      <c r="R422" s="6" t="str">
        <f>IF(Table1[[#This Row],[Date of Hospital Discharge]]="","",TEXT(Table1[[#This Row],[Date of Hospital Discharge]],"mmmm"))</f>
        <v/>
      </c>
      <c r="S422" s="6" t="str">
        <f>IF(Table1[[#This Row],[Date of Hospital Discharge]]="","",IF(Table1[[#This Row],[Days Between Admissions]]&lt;=7,1,0))</f>
        <v/>
      </c>
      <c r="T422" s="6" t="str">
        <f>IF(Table1[[#This Row],[Date of Hospital Discharge]]="","",IF(Table1[[#This Row],[Days Between Admissions]]&lt;=14,1,0))</f>
        <v/>
      </c>
      <c r="U422" s="6" t="str">
        <f>IF(Table1[[#This Row],[Date of Hospital Discharge]]="","",IF(Table1[[#This Row],[Days Between Admissions]]&lt;=30,1,0))</f>
        <v/>
      </c>
      <c r="V422" s="6" t="str">
        <f>IF(Table1[[#This Row],[Date of Hospital Discharge]]="","",IF(Table1[[#This Row],[Days Between Admissions]]&lt;=60,1,0))</f>
        <v/>
      </c>
      <c r="W422" s="6" t="str">
        <f>IF(Table1[[#This Row],[Date of Hospital Discharge]]="","",IF(Table1[[#This Row],[Days Between Admissions]]&lt;=90,1,0))</f>
        <v/>
      </c>
      <c r="X422" s="6" t="str">
        <f>IF(Table1[[#This Row],[Date of Hospital Discharge]]="","",IF(Table1[[#This Row],[Days Between Admissions]]="",0,IF(Table1[[#This Row],[Days Between Admissions]]&gt;90,1,0)))</f>
        <v/>
      </c>
      <c r="Y422" s="6" t="str">
        <f>IF(Table1[[#This Row],[Date of Hospital Discharge]]="","",SUM(Table1[Discharge]))</f>
        <v/>
      </c>
      <c r="Z422" s="6" t="str">
        <f>IF(Table1[[#This Row],[Date of Hospital Discharge]]="","",SUM(Table1[Readmission]))</f>
        <v/>
      </c>
      <c r="AA422" s="6" t="str">
        <f>IF(Table1[[#This Row],[Date of Hospital Discharge]]="","",VLOOKUP(Table1[[#This Row],[Discharge Month]],$AI$9:$AJ$20,2,FALSE))</f>
        <v/>
      </c>
      <c r="AB422" s="6" t="str">
        <f>IF(Table1[[#This Row],[Date of Hospital Discharge]]="","",IF(Table1[[#This Row],[Readmission Bucket]]="Readmission within 7 days",1,0))</f>
        <v/>
      </c>
      <c r="AC422" s="6" t="str">
        <f>IF(Table1[[#This Row],[Date of Hospital Discharge]]="","",IF(Table1[[#This Row],[Readmission Bucket]]="Readmission within 14 days",1,0))</f>
        <v/>
      </c>
      <c r="AD422" s="6" t="str">
        <f>IF(Table1[[#This Row],[Date of Hospital Discharge]]="","",IF(Table1[[#This Row],[Readmission Bucket]]="Readmission within 30 days",1,0))</f>
        <v/>
      </c>
      <c r="AE422" s="6" t="str">
        <f>IF(Table1[[#This Row],[Date of Hospital Discharge]]="","",IF(Table1[[#This Row],[Readmission Bucket]]="Readmission within 60 days",1,0))</f>
        <v/>
      </c>
      <c r="AF422" s="6" t="str">
        <f>IF(Table1[[#This Row],[Date of Hospital Discharge]]="","",IF(Table1[[#This Row],[Readmission Bucket]]="Readmission within 90 days",1,0))</f>
        <v/>
      </c>
      <c r="AG422" s="6" t="str">
        <f>IF(Table1[[#This Row],[Date of Hospital Discharge]]="","",IF(Table1[[#This Row],[Readmission Bucket]]="Readmission Greater than 90 Days",1,0))</f>
        <v/>
      </c>
    </row>
    <row r="423" spans="1:33" x14ac:dyDescent="0.4">
      <c r="A423" s="8">
        <v>415</v>
      </c>
      <c r="F423" s="12"/>
      <c r="H423" s="10"/>
      <c r="I423" s="12"/>
      <c r="M423" s="11"/>
      <c r="N423" s="6" t="str">
        <f>IF(Table1[[#This Row],[Date of Hospital Discharge]]="","",1)</f>
        <v/>
      </c>
      <c r="O423" s="6" t="str">
        <f>IF(Table1[[#This Row],[Date of Hospital Discharge]]="","",IF(Table1[[#This Row],[Unplanned Readmission Date]]="",0,1))</f>
        <v/>
      </c>
      <c r="P423" s="6" t="str">
        <f>IF(Table1[[#This Row],[Readmission]]=1,Table1[[#This Row],[Unplanned Readmission Date]]-Table1[[#This Row],[Date of Hospital Discharge]],"")</f>
        <v/>
      </c>
      <c r="Q423" s="6" t="str">
        <f>IF(P423="","",VLOOKUP(P423,Validation!$F$4:$G$10,2,TRUE))</f>
        <v/>
      </c>
      <c r="R423" s="6" t="str">
        <f>IF(Table1[[#This Row],[Date of Hospital Discharge]]="","",TEXT(Table1[[#This Row],[Date of Hospital Discharge]],"mmmm"))</f>
        <v/>
      </c>
      <c r="S423" s="6" t="str">
        <f>IF(Table1[[#This Row],[Date of Hospital Discharge]]="","",IF(Table1[[#This Row],[Days Between Admissions]]&lt;=7,1,0))</f>
        <v/>
      </c>
      <c r="T423" s="6" t="str">
        <f>IF(Table1[[#This Row],[Date of Hospital Discharge]]="","",IF(Table1[[#This Row],[Days Between Admissions]]&lt;=14,1,0))</f>
        <v/>
      </c>
      <c r="U423" s="6" t="str">
        <f>IF(Table1[[#This Row],[Date of Hospital Discharge]]="","",IF(Table1[[#This Row],[Days Between Admissions]]&lt;=30,1,0))</f>
        <v/>
      </c>
      <c r="V423" s="6" t="str">
        <f>IF(Table1[[#This Row],[Date of Hospital Discharge]]="","",IF(Table1[[#This Row],[Days Between Admissions]]&lt;=60,1,0))</f>
        <v/>
      </c>
      <c r="W423" s="6" t="str">
        <f>IF(Table1[[#This Row],[Date of Hospital Discharge]]="","",IF(Table1[[#This Row],[Days Between Admissions]]&lt;=90,1,0))</f>
        <v/>
      </c>
      <c r="X423" s="6" t="str">
        <f>IF(Table1[[#This Row],[Date of Hospital Discharge]]="","",IF(Table1[[#This Row],[Days Between Admissions]]="",0,IF(Table1[[#This Row],[Days Between Admissions]]&gt;90,1,0)))</f>
        <v/>
      </c>
      <c r="Y423" s="6" t="str">
        <f>IF(Table1[[#This Row],[Date of Hospital Discharge]]="","",SUM(Table1[Discharge]))</f>
        <v/>
      </c>
      <c r="Z423" s="6" t="str">
        <f>IF(Table1[[#This Row],[Date of Hospital Discharge]]="","",SUM(Table1[Readmission]))</f>
        <v/>
      </c>
      <c r="AA423" s="6" t="str">
        <f>IF(Table1[[#This Row],[Date of Hospital Discharge]]="","",VLOOKUP(Table1[[#This Row],[Discharge Month]],$AI$9:$AJ$20,2,FALSE))</f>
        <v/>
      </c>
      <c r="AB423" s="6" t="str">
        <f>IF(Table1[[#This Row],[Date of Hospital Discharge]]="","",IF(Table1[[#This Row],[Readmission Bucket]]="Readmission within 7 days",1,0))</f>
        <v/>
      </c>
      <c r="AC423" s="6" t="str">
        <f>IF(Table1[[#This Row],[Date of Hospital Discharge]]="","",IF(Table1[[#This Row],[Readmission Bucket]]="Readmission within 14 days",1,0))</f>
        <v/>
      </c>
      <c r="AD423" s="6" t="str">
        <f>IF(Table1[[#This Row],[Date of Hospital Discharge]]="","",IF(Table1[[#This Row],[Readmission Bucket]]="Readmission within 30 days",1,0))</f>
        <v/>
      </c>
      <c r="AE423" s="6" t="str">
        <f>IF(Table1[[#This Row],[Date of Hospital Discharge]]="","",IF(Table1[[#This Row],[Readmission Bucket]]="Readmission within 60 days",1,0))</f>
        <v/>
      </c>
      <c r="AF423" s="6" t="str">
        <f>IF(Table1[[#This Row],[Date of Hospital Discharge]]="","",IF(Table1[[#This Row],[Readmission Bucket]]="Readmission within 90 days",1,0))</f>
        <v/>
      </c>
      <c r="AG423" s="6" t="str">
        <f>IF(Table1[[#This Row],[Date of Hospital Discharge]]="","",IF(Table1[[#This Row],[Readmission Bucket]]="Readmission Greater than 90 Days",1,0))</f>
        <v/>
      </c>
    </row>
    <row r="424" spans="1:33" x14ac:dyDescent="0.4">
      <c r="A424" s="8">
        <v>416</v>
      </c>
      <c r="F424" s="12"/>
      <c r="H424" s="10"/>
      <c r="I424" s="12"/>
      <c r="M424" s="11"/>
      <c r="N424" s="6" t="str">
        <f>IF(Table1[[#This Row],[Date of Hospital Discharge]]="","",1)</f>
        <v/>
      </c>
      <c r="O424" s="6" t="str">
        <f>IF(Table1[[#This Row],[Date of Hospital Discharge]]="","",IF(Table1[[#This Row],[Unplanned Readmission Date]]="",0,1))</f>
        <v/>
      </c>
      <c r="P424" s="6" t="str">
        <f>IF(Table1[[#This Row],[Readmission]]=1,Table1[[#This Row],[Unplanned Readmission Date]]-Table1[[#This Row],[Date of Hospital Discharge]],"")</f>
        <v/>
      </c>
      <c r="Q424" s="6" t="str">
        <f>IF(P424="","",VLOOKUP(P424,Validation!$F$4:$G$10,2,TRUE))</f>
        <v/>
      </c>
      <c r="R424" s="6" t="str">
        <f>IF(Table1[[#This Row],[Date of Hospital Discharge]]="","",TEXT(Table1[[#This Row],[Date of Hospital Discharge]],"mmmm"))</f>
        <v/>
      </c>
      <c r="S424" s="6" t="str">
        <f>IF(Table1[[#This Row],[Date of Hospital Discharge]]="","",IF(Table1[[#This Row],[Days Between Admissions]]&lt;=7,1,0))</f>
        <v/>
      </c>
      <c r="T424" s="6" t="str">
        <f>IF(Table1[[#This Row],[Date of Hospital Discharge]]="","",IF(Table1[[#This Row],[Days Between Admissions]]&lt;=14,1,0))</f>
        <v/>
      </c>
      <c r="U424" s="6" t="str">
        <f>IF(Table1[[#This Row],[Date of Hospital Discharge]]="","",IF(Table1[[#This Row],[Days Between Admissions]]&lt;=30,1,0))</f>
        <v/>
      </c>
      <c r="V424" s="6" t="str">
        <f>IF(Table1[[#This Row],[Date of Hospital Discharge]]="","",IF(Table1[[#This Row],[Days Between Admissions]]&lt;=60,1,0))</f>
        <v/>
      </c>
      <c r="W424" s="6" t="str">
        <f>IF(Table1[[#This Row],[Date of Hospital Discharge]]="","",IF(Table1[[#This Row],[Days Between Admissions]]&lt;=90,1,0))</f>
        <v/>
      </c>
      <c r="X424" s="6" t="str">
        <f>IF(Table1[[#This Row],[Date of Hospital Discharge]]="","",IF(Table1[[#This Row],[Days Between Admissions]]="",0,IF(Table1[[#This Row],[Days Between Admissions]]&gt;90,1,0)))</f>
        <v/>
      </c>
      <c r="Y424" s="6" t="str">
        <f>IF(Table1[[#This Row],[Date of Hospital Discharge]]="","",SUM(Table1[Discharge]))</f>
        <v/>
      </c>
      <c r="Z424" s="6" t="str">
        <f>IF(Table1[[#This Row],[Date of Hospital Discharge]]="","",SUM(Table1[Readmission]))</f>
        <v/>
      </c>
      <c r="AA424" s="6" t="str">
        <f>IF(Table1[[#This Row],[Date of Hospital Discharge]]="","",VLOOKUP(Table1[[#This Row],[Discharge Month]],$AI$9:$AJ$20,2,FALSE))</f>
        <v/>
      </c>
      <c r="AB424" s="6" t="str">
        <f>IF(Table1[[#This Row],[Date of Hospital Discharge]]="","",IF(Table1[[#This Row],[Readmission Bucket]]="Readmission within 7 days",1,0))</f>
        <v/>
      </c>
      <c r="AC424" s="6" t="str">
        <f>IF(Table1[[#This Row],[Date of Hospital Discharge]]="","",IF(Table1[[#This Row],[Readmission Bucket]]="Readmission within 14 days",1,0))</f>
        <v/>
      </c>
      <c r="AD424" s="6" t="str">
        <f>IF(Table1[[#This Row],[Date of Hospital Discharge]]="","",IF(Table1[[#This Row],[Readmission Bucket]]="Readmission within 30 days",1,0))</f>
        <v/>
      </c>
      <c r="AE424" s="6" t="str">
        <f>IF(Table1[[#This Row],[Date of Hospital Discharge]]="","",IF(Table1[[#This Row],[Readmission Bucket]]="Readmission within 60 days",1,0))</f>
        <v/>
      </c>
      <c r="AF424" s="6" t="str">
        <f>IF(Table1[[#This Row],[Date of Hospital Discharge]]="","",IF(Table1[[#This Row],[Readmission Bucket]]="Readmission within 90 days",1,0))</f>
        <v/>
      </c>
      <c r="AG424" s="6" t="str">
        <f>IF(Table1[[#This Row],[Date of Hospital Discharge]]="","",IF(Table1[[#This Row],[Readmission Bucket]]="Readmission Greater than 90 Days",1,0))</f>
        <v/>
      </c>
    </row>
    <row r="425" spans="1:33" x14ac:dyDescent="0.4">
      <c r="A425" s="8">
        <v>417</v>
      </c>
      <c r="F425" s="12"/>
      <c r="H425" s="10"/>
      <c r="I425" s="12"/>
      <c r="M425" s="11"/>
      <c r="N425" s="6" t="str">
        <f>IF(Table1[[#This Row],[Date of Hospital Discharge]]="","",1)</f>
        <v/>
      </c>
      <c r="O425" s="6" t="str">
        <f>IF(Table1[[#This Row],[Date of Hospital Discharge]]="","",IF(Table1[[#This Row],[Unplanned Readmission Date]]="",0,1))</f>
        <v/>
      </c>
      <c r="P425" s="6" t="str">
        <f>IF(Table1[[#This Row],[Readmission]]=1,Table1[[#This Row],[Unplanned Readmission Date]]-Table1[[#This Row],[Date of Hospital Discharge]],"")</f>
        <v/>
      </c>
      <c r="Q425" s="6" t="str">
        <f>IF(P425="","",VLOOKUP(P425,Validation!$F$4:$G$10,2,TRUE))</f>
        <v/>
      </c>
      <c r="R425" s="6" t="str">
        <f>IF(Table1[[#This Row],[Date of Hospital Discharge]]="","",TEXT(Table1[[#This Row],[Date of Hospital Discharge]],"mmmm"))</f>
        <v/>
      </c>
      <c r="S425" s="6" t="str">
        <f>IF(Table1[[#This Row],[Date of Hospital Discharge]]="","",IF(Table1[[#This Row],[Days Between Admissions]]&lt;=7,1,0))</f>
        <v/>
      </c>
      <c r="T425" s="6" t="str">
        <f>IF(Table1[[#This Row],[Date of Hospital Discharge]]="","",IF(Table1[[#This Row],[Days Between Admissions]]&lt;=14,1,0))</f>
        <v/>
      </c>
      <c r="U425" s="6" t="str">
        <f>IF(Table1[[#This Row],[Date of Hospital Discharge]]="","",IF(Table1[[#This Row],[Days Between Admissions]]&lt;=30,1,0))</f>
        <v/>
      </c>
      <c r="V425" s="6" t="str">
        <f>IF(Table1[[#This Row],[Date of Hospital Discharge]]="","",IF(Table1[[#This Row],[Days Between Admissions]]&lt;=60,1,0))</f>
        <v/>
      </c>
      <c r="W425" s="6" t="str">
        <f>IF(Table1[[#This Row],[Date of Hospital Discharge]]="","",IF(Table1[[#This Row],[Days Between Admissions]]&lt;=90,1,0))</f>
        <v/>
      </c>
      <c r="X425" s="6" t="str">
        <f>IF(Table1[[#This Row],[Date of Hospital Discharge]]="","",IF(Table1[[#This Row],[Days Between Admissions]]="",0,IF(Table1[[#This Row],[Days Between Admissions]]&gt;90,1,0)))</f>
        <v/>
      </c>
      <c r="Y425" s="6" t="str">
        <f>IF(Table1[[#This Row],[Date of Hospital Discharge]]="","",SUM(Table1[Discharge]))</f>
        <v/>
      </c>
      <c r="Z425" s="6" t="str">
        <f>IF(Table1[[#This Row],[Date of Hospital Discharge]]="","",SUM(Table1[Readmission]))</f>
        <v/>
      </c>
      <c r="AA425" s="6" t="str">
        <f>IF(Table1[[#This Row],[Date of Hospital Discharge]]="","",VLOOKUP(Table1[[#This Row],[Discharge Month]],$AI$9:$AJ$20,2,FALSE))</f>
        <v/>
      </c>
      <c r="AB425" s="6" t="str">
        <f>IF(Table1[[#This Row],[Date of Hospital Discharge]]="","",IF(Table1[[#This Row],[Readmission Bucket]]="Readmission within 7 days",1,0))</f>
        <v/>
      </c>
      <c r="AC425" s="6" t="str">
        <f>IF(Table1[[#This Row],[Date of Hospital Discharge]]="","",IF(Table1[[#This Row],[Readmission Bucket]]="Readmission within 14 days",1,0))</f>
        <v/>
      </c>
      <c r="AD425" s="6" t="str">
        <f>IF(Table1[[#This Row],[Date of Hospital Discharge]]="","",IF(Table1[[#This Row],[Readmission Bucket]]="Readmission within 30 days",1,0))</f>
        <v/>
      </c>
      <c r="AE425" s="6" t="str">
        <f>IF(Table1[[#This Row],[Date of Hospital Discharge]]="","",IF(Table1[[#This Row],[Readmission Bucket]]="Readmission within 60 days",1,0))</f>
        <v/>
      </c>
      <c r="AF425" s="6" t="str">
        <f>IF(Table1[[#This Row],[Date of Hospital Discharge]]="","",IF(Table1[[#This Row],[Readmission Bucket]]="Readmission within 90 days",1,0))</f>
        <v/>
      </c>
      <c r="AG425" s="6" t="str">
        <f>IF(Table1[[#This Row],[Date of Hospital Discharge]]="","",IF(Table1[[#This Row],[Readmission Bucket]]="Readmission Greater than 90 Days",1,0))</f>
        <v/>
      </c>
    </row>
    <row r="426" spans="1:33" x14ac:dyDescent="0.4">
      <c r="A426" s="8">
        <v>418</v>
      </c>
      <c r="F426" s="12"/>
      <c r="H426" s="10"/>
      <c r="I426" s="12"/>
      <c r="M426" s="11"/>
      <c r="N426" s="6" t="str">
        <f>IF(Table1[[#This Row],[Date of Hospital Discharge]]="","",1)</f>
        <v/>
      </c>
      <c r="O426" s="6" t="str">
        <f>IF(Table1[[#This Row],[Date of Hospital Discharge]]="","",IF(Table1[[#This Row],[Unplanned Readmission Date]]="",0,1))</f>
        <v/>
      </c>
      <c r="P426" s="6" t="str">
        <f>IF(Table1[[#This Row],[Readmission]]=1,Table1[[#This Row],[Unplanned Readmission Date]]-Table1[[#This Row],[Date of Hospital Discharge]],"")</f>
        <v/>
      </c>
      <c r="Q426" s="6" t="str">
        <f>IF(P426="","",VLOOKUP(P426,Validation!$F$4:$G$10,2,TRUE))</f>
        <v/>
      </c>
      <c r="R426" s="6" t="str">
        <f>IF(Table1[[#This Row],[Date of Hospital Discharge]]="","",TEXT(Table1[[#This Row],[Date of Hospital Discharge]],"mmmm"))</f>
        <v/>
      </c>
      <c r="S426" s="6" t="str">
        <f>IF(Table1[[#This Row],[Date of Hospital Discharge]]="","",IF(Table1[[#This Row],[Days Between Admissions]]&lt;=7,1,0))</f>
        <v/>
      </c>
      <c r="T426" s="6" t="str">
        <f>IF(Table1[[#This Row],[Date of Hospital Discharge]]="","",IF(Table1[[#This Row],[Days Between Admissions]]&lt;=14,1,0))</f>
        <v/>
      </c>
      <c r="U426" s="6" t="str">
        <f>IF(Table1[[#This Row],[Date of Hospital Discharge]]="","",IF(Table1[[#This Row],[Days Between Admissions]]&lt;=30,1,0))</f>
        <v/>
      </c>
      <c r="V426" s="6" t="str">
        <f>IF(Table1[[#This Row],[Date of Hospital Discharge]]="","",IF(Table1[[#This Row],[Days Between Admissions]]&lt;=60,1,0))</f>
        <v/>
      </c>
      <c r="W426" s="6" t="str">
        <f>IF(Table1[[#This Row],[Date of Hospital Discharge]]="","",IF(Table1[[#This Row],[Days Between Admissions]]&lt;=90,1,0))</f>
        <v/>
      </c>
      <c r="X426" s="6" t="str">
        <f>IF(Table1[[#This Row],[Date of Hospital Discharge]]="","",IF(Table1[[#This Row],[Days Between Admissions]]="",0,IF(Table1[[#This Row],[Days Between Admissions]]&gt;90,1,0)))</f>
        <v/>
      </c>
      <c r="Y426" s="6" t="str">
        <f>IF(Table1[[#This Row],[Date of Hospital Discharge]]="","",SUM(Table1[Discharge]))</f>
        <v/>
      </c>
      <c r="Z426" s="6" t="str">
        <f>IF(Table1[[#This Row],[Date of Hospital Discharge]]="","",SUM(Table1[Readmission]))</f>
        <v/>
      </c>
      <c r="AA426" s="6" t="str">
        <f>IF(Table1[[#This Row],[Date of Hospital Discharge]]="","",VLOOKUP(Table1[[#This Row],[Discharge Month]],$AI$9:$AJ$20,2,FALSE))</f>
        <v/>
      </c>
      <c r="AB426" s="6" t="str">
        <f>IF(Table1[[#This Row],[Date of Hospital Discharge]]="","",IF(Table1[[#This Row],[Readmission Bucket]]="Readmission within 7 days",1,0))</f>
        <v/>
      </c>
      <c r="AC426" s="6" t="str">
        <f>IF(Table1[[#This Row],[Date of Hospital Discharge]]="","",IF(Table1[[#This Row],[Readmission Bucket]]="Readmission within 14 days",1,0))</f>
        <v/>
      </c>
      <c r="AD426" s="6" t="str">
        <f>IF(Table1[[#This Row],[Date of Hospital Discharge]]="","",IF(Table1[[#This Row],[Readmission Bucket]]="Readmission within 30 days",1,0))</f>
        <v/>
      </c>
      <c r="AE426" s="6" t="str">
        <f>IF(Table1[[#This Row],[Date of Hospital Discharge]]="","",IF(Table1[[#This Row],[Readmission Bucket]]="Readmission within 60 days",1,0))</f>
        <v/>
      </c>
      <c r="AF426" s="6" t="str">
        <f>IF(Table1[[#This Row],[Date of Hospital Discharge]]="","",IF(Table1[[#This Row],[Readmission Bucket]]="Readmission within 90 days",1,0))</f>
        <v/>
      </c>
      <c r="AG426" s="6" t="str">
        <f>IF(Table1[[#This Row],[Date of Hospital Discharge]]="","",IF(Table1[[#This Row],[Readmission Bucket]]="Readmission Greater than 90 Days",1,0))</f>
        <v/>
      </c>
    </row>
    <row r="427" spans="1:33" x14ac:dyDescent="0.4">
      <c r="A427" s="8">
        <v>419</v>
      </c>
      <c r="F427" s="12"/>
      <c r="H427" s="10"/>
      <c r="I427" s="12"/>
      <c r="M427" s="11"/>
      <c r="N427" s="6" t="str">
        <f>IF(Table1[[#This Row],[Date of Hospital Discharge]]="","",1)</f>
        <v/>
      </c>
      <c r="O427" s="6" t="str">
        <f>IF(Table1[[#This Row],[Date of Hospital Discharge]]="","",IF(Table1[[#This Row],[Unplanned Readmission Date]]="",0,1))</f>
        <v/>
      </c>
      <c r="P427" s="6" t="str">
        <f>IF(Table1[[#This Row],[Readmission]]=1,Table1[[#This Row],[Unplanned Readmission Date]]-Table1[[#This Row],[Date of Hospital Discharge]],"")</f>
        <v/>
      </c>
      <c r="Q427" s="6" t="str">
        <f>IF(P427="","",VLOOKUP(P427,Validation!$F$4:$G$10,2,TRUE))</f>
        <v/>
      </c>
      <c r="R427" s="6" t="str">
        <f>IF(Table1[[#This Row],[Date of Hospital Discharge]]="","",TEXT(Table1[[#This Row],[Date of Hospital Discharge]],"mmmm"))</f>
        <v/>
      </c>
      <c r="S427" s="6" t="str">
        <f>IF(Table1[[#This Row],[Date of Hospital Discharge]]="","",IF(Table1[[#This Row],[Days Between Admissions]]&lt;=7,1,0))</f>
        <v/>
      </c>
      <c r="T427" s="6" t="str">
        <f>IF(Table1[[#This Row],[Date of Hospital Discharge]]="","",IF(Table1[[#This Row],[Days Between Admissions]]&lt;=14,1,0))</f>
        <v/>
      </c>
      <c r="U427" s="6" t="str">
        <f>IF(Table1[[#This Row],[Date of Hospital Discharge]]="","",IF(Table1[[#This Row],[Days Between Admissions]]&lt;=30,1,0))</f>
        <v/>
      </c>
      <c r="V427" s="6" t="str">
        <f>IF(Table1[[#This Row],[Date of Hospital Discharge]]="","",IF(Table1[[#This Row],[Days Between Admissions]]&lt;=60,1,0))</f>
        <v/>
      </c>
      <c r="W427" s="6" t="str">
        <f>IF(Table1[[#This Row],[Date of Hospital Discharge]]="","",IF(Table1[[#This Row],[Days Between Admissions]]&lt;=90,1,0))</f>
        <v/>
      </c>
      <c r="X427" s="6" t="str">
        <f>IF(Table1[[#This Row],[Date of Hospital Discharge]]="","",IF(Table1[[#This Row],[Days Between Admissions]]="",0,IF(Table1[[#This Row],[Days Between Admissions]]&gt;90,1,0)))</f>
        <v/>
      </c>
      <c r="Y427" s="6" t="str">
        <f>IF(Table1[[#This Row],[Date of Hospital Discharge]]="","",SUM(Table1[Discharge]))</f>
        <v/>
      </c>
      <c r="Z427" s="6" t="str">
        <f>IF(Table1[[#This Row],[Date of Hospital Discharge]]="","",SUM(Table1[Readmission]))</f>
        <v/>
      </c>
      <c r="AA427" s="6" t="str">
        <f>IF(Table1[[#This Row],[Date of Hospital Discharge]]="","",VLOOKUP(Table1[[#This Row],[Discharge Month]],$AI$9:$AJ$20,2,FALSE))</f>
        <v/>
      </c>
      <c r="AB427" s="6" t="str">
        <f>IF(Table1[[#This Row],[Date of Hospital Discharge]]="","",IF(Table1[[#This Row],[Readmission Bucket]]="Readmission within 7 days",1,0))</f>
        <v/>
      </c>
      <c r="AC427" s="6" t="str">
        <f>IF(Table1[[#This Row],[Date of Hospital Discharge]]="","",IF(Table1[[#This Row],[Readmission Bucket]]="Readmission within 14 days",1,0))</f>
        <v/>
      </c>
      <c r="AD427" s="6" t="str">
        <f>IF(Table1[[#This Row],[Date of Hospital Discharge]]="","",IF(Table1[[#This Row],[Readmission Bucket]]="Readmission within 30 days",1,0))</f>
        <v/>
      </c>
      <c r="AE427" s="6" t="str">
        <f>IF(Table1[[#This Row],[Date of Hospital Discharge]]="","",IF(Table1[[#This Row],[Readmission Bucket]]="Readmission within 60 days",1,0))</f>
        <v/>
      </c>
      <c r="AF427" s="6" t="str">
        <f>IF(Table1[[#This Row],[Date of Hospital Discharge]]="","",IF(Table1[[#This Row],[Readmission Bucket]]="Readmission within 90 days",1,0))</f>
        <v/>
      </c>
      <c r="AG427" s="6" t="str">
        <f>IF(Table1[[#This Row],[Date of Hospital Discharge]]="","",IF(Table1[[#This Row],[Readmission Bucket]]="Readmission Greater than 90 Days",1,0))</f>
        <v/>
      </c>
    </row>
    <row r="428" spans="1:33" x14ac:dyDescent="0.4">
      <c r="A428" s="8">
        <v>420</v>
      </c>
      <c r="F428" s="12"/>
      <c r="H428" s="10"/>
      <c r="I428" s="12"/>
      <c r="M428" s="11"/>
      <c r="N428" s="6" t="str">
        <f>IF(Table1[[#This Row],[Date of Hospital Discharge]]="","",1)</f>
        <v/>
      </c>
      <c r="O428" s="6" t="str">
        <f>IF(Table1[[#This Row],[Date of Hospital Discharge]]="","",IF(Table1[[#This Row],[Unplanned Readmission Date]]="",0,1))</f>
        <v/>
      </c>
      <c r="P428" s="6" t="str">
        <f>IF(Table1[[#This Row],[Readmission]]=1,Table1[[#This Row],[Unplanned Readmission Date]]-Table1[[#This Row],[Date of Hospital Discharge]],"")</f>
        <v/>
      </c>
      <c r="Q428" s="6" t="str">
        <f>IF(P428="","",VLOOKUP(P428,Validation!$F$4:$G$10,2,TRUE))</f>
        <v/>
      </c>
      <c r="R428" s="6" t="str">
        <f>IF(Table1[[#This Row],[Date of Hospital Discharge]]="","",TEXT(Table1[[#This Row],[Date of Hospital Discharge]],"mmmm"))</f>
        <v/>
      </c>
      <c r="S428" s="6" t="str">
        <f>IF(Table1[[#This Row],[Date of Hospital Discharge]]="","",IF(Table1[[#This Row],[Days Between Admissions]]&lt;=7,1,0))</f>
        <v/>
      </c>
      <c r="T428" s="6" t="str">
        <f>IF(Table1[[#This Row],[Date of Hospital Discharge]]="","",IF(Table1[[#This Row],[Days Between Admissions]]&lt;=14,1,0))</f>
        <v/>
      </c>
      <c r="U428" s="6" t="str">
        <f>IF(Table1[[#This Row],[Date of Hospital Discharge]]="","",IF(Table1[[#This Row],[Days Between Admissions]]&lt;=30,1,0))</f>
        <v/>
      </c>
      <c r="V428" s="6" t="str">
        <f>IF(Table1[[#This Row],[Date of Hospital Discharge]]="","",IF(Table1[[#This Row],[Days Between Admissions]]&lt;=60,1,0))</f>
        <v/>
      </c>
      <c r="W428" s="6" t="str">
        <f>IF(Table1[[#This Row],[Date of Hospital Discharge]]="","",IF(Table1[[#This Row],[Days Between Admissions]]&lt;=90,1,0))</f>
        <v/>
      </c>
      <c r="X428" s="6" t="str">
        <f>IF(Table1[[#This Row],[Date of Hospital Discharge]]="","",IF(Table1[[#This Row],[Days Between Admissions]]="",0,IF(Table1[[#This Row],[Days Between Admissions]]&gt;90,1,0)))</f>
        <v/>
      </c>
      <c r="Y428" s="6" t="str">
        <f>IF(Table1[[#This Row],[Date of Hospital Discharge]]="","",SUM(Table1[Discharge]))</f>
        <v/>
      </c>
      <c r="Z428" s="6" t="str">
        <f>IF(Table1[[#This Row],[Date of Hospital Discharge]]="","",SUM(Table1[Readmission]))</f>
        <v/>
      </c>
      <c r="AA428" s="6" t="str">
        <f>IF(Table1[[#This Row],[Date of Hospital Discharge]]="","",VLOOKUP(Table1[[#This Row],[Discharge Month]],$AI$9:$AJ$20,2,FALSE))</f>
        <v/>
      </c>
      <c r="AB428" s="6" t="str">
        <f>IF(Table1[[#This Row],[Date of Hospital Discharge]]="","",IF(Table1[[#This Row],[Readmission Bucket]]="Readmission within 7 days",1,0))</f>
        <v/>
      </c>
      <c r="AC428" s="6" t="str">
        <f>IF(Table1[[#This Row],[Date of Hospital Discharge]]="","",IF(Table1[[#This Row],[Readmission Bucket]]="Readmission within 14 days",1,0))</f>
        <v/>
      </c>
      <c r="AD428" s="6" t="str">
        <f>IF(Table1[[#This Row],[Date of Hospital Discharge]]="","",IF(Table1[[#This Row],[Readmission Bucket]]="Readmission within 30 days",1,0))</f>
        <v/>
      </c>
      <c r="AE428" s="6" t="str">
        <f>IF(Table1[[#This Row],[Date of Hospital Discharge]]="","",IF(Table1[[#This Row],[Readmission Bucket]]="Readmission within 60 days",1,0))</f>
        <v/>
      </c>
      <c r="AF428" s="6" t="str">
        <f>IF(Table1[[#This Row],[Date of Hospital Discharge]]="","",IF(Table1[[#This Row],[Readmission Bucket]]="Readmission within 90 days",1,0))</f>
        <v/>
      </c>
      <c r="AG428" s="6" t="str">
        <f>IF(Table1[[#This Row],[Date of Hospital Discharge]]="","",IF(Table1[[#This Row],[Readmission Bucket]]="Readmission Greater than 90 Days",1,0))</f>
        <v/>
      </c>
    </row>
    <row r="429" spans="1:33" x14ac:dyDescent="0.4">
      <c r="A429" s="8">
        <v>421</v>
      </c>
      <c r="F429" s="12"/>
      <c r="H429" s="10"/>
      <c r="I429" s="12"/>
      <c r="M429" s="11"/>
      <c r="N429" s="6" t="str">
        <f>IF(Table1[[#This Row],[Date of Hospital Discharge]]="","",1)</f>
        <v/>
      </c>
      <c r="O429" s="6" t="str">
        <f>IF(Table1[[#This Row],[Date of Hospital Discharge]]="","",IF(Table1[[#This Row],[Unplanned Readmission Date]]="",0,1))</f>
        <v/>
      </c>
      <c r="P429" s="6" t="str">
        <f>IF(Table1[[#This Row],[Readmission]]=1,Table1[[#This Row],[Unplanned Readmission Date]]-Table1[[#This Row],[Date of Hospital Discharge]],"")</f>
        <v/>
      </c>
      <c r="Q429" s="6" t="str">
        <f>IF(P429="","",VLOOKUP(P429,Validation!$F$4:$G$10,2,TRUE))</f>
        <v/>
      </c>
      <c r="R429" s="6" t="str">
        <f>IF(Table1[[#This Row],[Date of Hospital Discharge]]="","",TEXT(Table1[[#This Row],[Date of Hospital Discharge]],"mmmm"))</f>
        <v/>
      </c>
      <c r="S429" s="6" t="str">
        <f>IF(Table1[[#This Row],[Date of Hospital Discharge]]="","",IF(Table1[[#This Row],[Days Between Admissions]]&lt;=7,1,0))</f>
        <v/>
      </c>
      <c r="T429" s="6" t="str">
        <f>IF(Table1[[#This Row],[Date of Hospital Discharge]]="","",IF(Table1[[#This Row],[Days Between Admissions]]&lt;=14,1,0))</f>
        <v/>
      </c>
      <c r="U429" s="6" t="str">
        <f>IF(Table1[[#This Row],[Date of Hospital Discharge]]="","",IF(Table1[[#This Row],[Days Between Admissions]]&lt;=30,1,0))</f>
        <v/>
      </c>
      <c r="V429" s="6" t="str">
        <f>IF(Table1[[#This Row],[Date of Hospital Discharge]]="","",IF(Table1[[#This Row],[Days Between Admissions]]&lt;=60,1,0))</f>
        <v/>
      </c>
      <c r="W429" s="6" t="str">
        <f>IF(Table1[[#This Row],[Date of Hospital Discharge]]="","",IF(Table1[[#This Row],[Days Between Admissions]]&lt;=90,1,0))</f>
        <v/>
      </c>
      <c r="X429" s="6" t="str">
        <f>IF(Table1[[#This Row],[Date of Hospital Discharge]]="","",IF(Table1[[#This Row],[Days Between Admissions]]="",0,IF(Table1[[#This Row],[Days Between Admissions]]&gt;90,1,0)))</f>
        <v/>
      </c>
      <c r="Y429" s="6" t="str">
        <f>IF(Table1[[#This Row],[Date of Hospital Discharge]]="","",SUM(Table1[Discharge]))</f>
        <v/>
      </c>
      <c r="Z429" s="6" t="str">
        <f>IF(Table1[[#This Row],[Date of Hospital Discharge]]="","",SUM(Table1[Readmission]))</f>
        <v/>
      </c>
      <c r="AA429" s="6" t="str">
        <f>IF(Table1[[#This Row],[Date of Hospital Discharge]]="","",VLOOKUP(Table1[[#This Row],[Discharge Month]],$AI$9:$AJ$20,2,FALSE))</f>
        <v/>
      </c>
      <c r="AB429" s="6" t="str">
        <f>IF(Table1[[#This Row],[Date of Hospital Discharge]]="","",IF(Table1[[#This Row],[Readmission Bucket]]="Readmission within 7 days",1,0))</f>
        <v/>
      </c>
      <c r="AC429" s="6" t="str">
        <f>IF(Table1[[#This Row],[Date of Hospital Discharge]]="","",IF(Table1[[#This Row],[Readmission Bucket]]="Readmission within 14 days",1,0))</f>
        <v/>
      </c>
      <c r="AD429" s="6" t="str">
        <f>IF(Table1[[#This Row],[Date of Hospital Discharge]]="","",IF(Table1[[#This Row],[Readmission Bucket]]="Readmission within 30 days",1,0))</f>
        <v/>
      </c>
      <c r="AE429" s="6" t="str">
        <f>IF(Table1[[#This Row],[Date of Hospital Discharge]]="","",IF(Table1[[#This Row],[Readmission Bucket]]="Readmission within 60 days",1,0))</f>
        <v/>
      </c>
      <c r="AF429" s="6" t="str">
        <f>IF(Table1[[#This Row],[Date of Hospital Discharge]]="","",IF(Table1[[#This Row],[Readmission Bucket]]="Readmission within 90 days",1,0))</f>
        <v/>
      </c>
      <c r="AG429" s="6" t="str">
        <f>IF(Table1[[#This Row],[Date of Hospital Discharge]]="","",IF(Table1[[#This Row],[Readmission Bucket]]="Readmission Greater than 90 Days",1,0))</f>
        <v/>
      </c>
    </row>
    <row r="430" spans="1:33" x14ac:dyDescent="0.4">
      <c r="A430" s="8">
        <v>422</v>
      </c>
      <c r="F430" s="12"/>
      <c r="H430" s="10"/>
      <c r="I430" s="12"/>
      <c r="M430" s="11"/>
      <c r="N430" s="6" t="str">
        <f>IF(Table1[[#This Row],[Date of Hospital Discharge]]="","",1)</f>
        <v/>
      </c>
      <c r="O430" s="6" t="str">
        <f>IF(Table1[[#This Row],[Date of Hospital Discharge]]="","",IF(Table1[[#This Row],[Unplanned Readmission Date]]="",0,1))</f>
        <v/>
      </c>
      <c r="P430" s="6" t="str">
        <f>IF(Table1[[#This Row],[Readmission]]=1,Table1[[#This Row],[Unplanned Readmission Date]]-Table1[[#This Row],[Date of Hospital Discharge]],"")</f>
        <v/>
      </c>
      <c r="Q430" s="6" t="str">
        <f>IF(P430="","",VLOOKUP(P430,Validation!$F$4:$G$10,2,TRUE))</f>
        <v/>
      </c>
      <c r="R430" s="6" t="str">
        <f>IF(Table1[[#This Row],[Date of Hospital Discharge]]="","",TEXT(Table1[[#This Row],[Date of Hospital Discharge]],"mmmm"))</f>
        <v/>
      </c>
      <c r="S430" s="6" t="str">
        <f>IF(Table1[[#This Row],[Date of Hospital Discharge]]="","",IF(Table1[[#This Row],[Days Between Admissions]]&lt;=7,1,0))</f>
        <v/>
      </c>
      <c r="T430" s="6" t="str">
        <f>IF(Table1[[#This Row],[Date of Hospital Discharge]]="","",IF(Table1[[#This Row],[Days Between Admissions]]&lt;=14,1,0))</f>
        <v/>
      </c>
      <c r="U430" s="6" t="str">
        <f>IF(Table1[[#This Row],[Date of Hospital Discharge]]="","",IF(Table1[[#This Row],[Days Between Admissions]]&lt;=30,1,0))</f>
        <v/>
      </c>
      <c r="V430" s="6" t="str">
        <f>IF(Table1[[#This Row],[Date of Hospital Discharge]]="","",IF(Table1[[#This Row],[Days Between Admissions]]&lt;=60,1,0))</f>
        <v/>
      </c>
      <c r="W430" s="6" t="str">
        <f>IF(Table1[[#This Row],[Date of Hospital Discharge]]="","",IF(Table1[[#This Row],[Days Between Admissions]]&lt;=90,1,0))</f>
        <v/>
      </c>
      <c r="X430" s="6" t="str">
        <f>IF(Table1[[#This Row],[Date of Hospital Discharge]]="","",IF(Table1[[#This Row],[Days Between Admissions]]="",0,IF(Table1[[#This Row],[Days Between Admissions]]&gt;90,1,0)))</f>
        <v/>
      </c>
      <c r="Y430" s="6" t="str">
        <f>IF(Table1[[#This Row],[Date of Hospital Discharge]]="","",SUM(Table1[Discharge]))</f>
        <v/>
      </c>
      <c r="Z430" s="6" t="str">
        <f>IF(Table1[[#This Row],[Date of Hospital Discharge]]="","",SUM(Table1[Readmission]))</f>
        <v/>
      </c>
      <c r="AA430" s="6" t="str">
        <f>IF(Table1[[#This Row],[Date of Hospital Discharge]]="","",VLOOKUP(Table1[[#This Row],[Discharge Month]],$AI$9:$AJ$20,2,FALSE))</f>
        <v/>
      </c>
      <c r="AB430" s="6" t="str">
        <f>IF(Table1[[#This Row],[Date of Hospital Discharge]]="","",IF(Table1[[#This Row],[Readmission Bucket]]="Readmission within 7 days",1,0))</f>
        <v/>
      </c>
      <c r="AC430" s="6" t="str">
        <f>IF(Table1[[#This Row],[Date of Hospital Discharge]]="","",IF(Table1[[#This Row],[Readmission Bucket]]="Readmission within 14 days",1,0))</f>
        <v/>
      </c>
      <c r="AD430" s="6" t="str">
        <f>IF(Table1[[#This Row],[Date of Hospital Discharge]]="","",IF(Table1[[#This Row],[Readmission Bucket]]="Readmission within 30 days",1,0))</f>
        <v/>
      </c>
      <c r="AE430" s="6" t="str">
        <f>IF(Table1[[#This Row],[Date of Hospital Discharge]]="","",IF(Table1[[#This Row],[Readmission Bucket]]="Readmission within 60 days",1,0))</f>
        <v/>
      </c>
      <c r="AF430" s="6" t="str">
        <f>IF(Table1[[#This Row],[Date of Hospital Discharge]]="","",IF(Table1[[#This Row],[Readmission Bucket]]="Readmission within 90 days",1,0))</f>
        <v/>
      </c>
      <c r="AG430" s="6" t="str">
        <f>IF(Table1[[#This Row],[Date of Hospital Discharge]]="","",IF(Table1[[#This Row],[Readmission Bucket]]="Readmission Greater than 90 Days",1,0))</f>
        <v/>
      </c>
    </row>
    <row r="431" spans="1:33" x14ac:dyDescent="0.4">
      <c r="A431" s="8">
        <v>423</v>
      </c>
      <c r="F431" s="12"/>
      <c r="H431" s="10"/>
      <c r="I431" s="12"/>
      <c r="M431" s="11"/>
      <c r="N431" s="6" t="str">
        <f>IF(Table1[[#This Row],[Date of Hospital Discharge]]="","",1)</f>
        <v/>
      </c>
      <c r="O431" s="6" t="str">
        <f>IF(Table1[[#This Row],[Date of Hospital Discharge]]="","",IF(Table1[[#This Row],[Unplanned Readmission Date]]="",0,1))</f>
        <v/>
      </c>
      <c r="P431" s="6" t="str">
        <f>IF(Table1[[#This Row],[Readmission]]=1,Table1[[#This Row],[Unplanned Readmission Date]]-Table1[[#This Row],[Date of Hospital Discharge]],"")</f>
        <v/>
      </c>
      <c r="Q431" s="6" t="str">
        <f>IF(P431="","",VLOOKUP(P431,Validation!$F$4:$G$10,2,TRUE))</f>
        <v/>
      </c>
      <c r="R431" s="6" t="str">
        <f>IF(Table1[[#This Row],[Date of Hospital Discharge]]="","",TEXT(Table1[[#This Row],[Date of Hospital Discharge]],"mmmm"))</f>
        <v/>
      </c>
      <c r="S431" s="6" t="str">
        <f>IF(Table1[[#This Row],[Date of Hospital Discharge]]="","",IF(Table1[[#This Row],[Days Between Admissions]]&lt;=7,1,0))</f>
        <v/>
      </c>
      <c r="T431" s="6" t="str">
        <f>IF(Table1[[#This Row],[Date of Hospital Discharge]]="","",IF(Table1[[#This Row],[Days Between Admissions]]&lt;=14,1,0))</f>
        <v/>
      </c>
      <c r="U431" s="6" t="str">
        <f>IF(Table1[[#This Row],[Date of Hospital Discharge]]="","",IF(Table1[[#This Row],[Days Between Admissions]]&lt;=30,1,0))</f>
        <v/>
      </c>
      <c r="V431" s="6" t="str">
        <f>IF(Table1[[#This Row],[Date of Hospital Discharge]]="","",IF(Table1[[#This Row],[Days Between Admissions]]&lt;=60,1,0))</f>
        <v/>
      </c>
      <c r="W431" s="6" t="str">
        <f>IF(Table1[[#This Row],[Date of Hospital Discharge]]="","",IF(Table1[[#This Row],[Days Between Admissions]]&lt;=90,1,0))</f>
        <v/>
      </c>
      <c r="X431" s="6" t="str">
        <f>IF(Table1[[#This Row],[Date of Hospital Discharge]]="","",IF(Table1[[#This Row],[Days Between Admissions]]="",0,IF(Table1[[#This Row],[Days Between Admissions]]&gt;90,1,0)))</f>
        <v/>
      </c>
      <c r="Y431" s="6" t="str">
        <f>IF(Table1[[#This Row],[Date of Hospital Discharge]]="","",SUM(Table1[Discharge]))</f>
        <v/>
      </c>
      <c r="Z431" s="6" t="str">
        <f>IF(Table1[[#This Row],[Date of Hospital Discharge]]="","",SUM(Table1[Readmission]))</f>
        <v/>
      </c>
      <c r="AA431" s="6" t="str">
        <f>IF(Table1[[#This Row],[Date of Hospital Discharge]]="","",VLOOKUP(Table1[[#This Row],[Discharge Month]],$AI$9:$AJ$20,2,FALSE))</f>
        <v/>
      </c>
      <c r="AB431" s="6" t="str">
        <f>IF(Table1[[#This Row],[Date of Hospital Discharge]]="","",IF(Table1[[#This Row],[Readmission Bucket]]="Readmission within 7 days",1,0))</f>
        <v/>
      </c>
      <c r="AC431" s="6" t="str">
        <f>IF(Table1[[#This Row],[Date of Hospital Discharge]]="","",IF(Table1[[#This Row],[Readmission Bucket]]="Readmission within 14 days",1,0))</f>
        <v/>
      </c>
      <c r="AD431" s="6" t="str">
        <f>IF(Table1[[#This Row],[Date of Hospital Discharge]]="","",IF(Table1[[#This Row],[Readmission Bucket]]="Readmission within 30 days",1,0))</f>
        <v/>
      </c>
      <c r="AE431" s="6" t="str">
        <f>IF(Table1[[#This Row],[Date of Hospital Discharge]]="","",IF(Table1[[#This Row],[Readmission Bucket]]="Readmission within 60 days",1,0))</f>
        <v/>
      </c>
      <c r="AF431" s="6" t="str">
        <f>IF(Table1[[#This Row],[Date of Hospital Discharge]]="","",IF(Table1[[#This Row],[Readmission Bucket]]="Readmission within 90 days",1,0))</f>
        <v/>
      </c>
      <c r="AG431" s="6" t="str">
        <f>IF(Table1[[#This Row],[Date of Hospital Discharge]]="","",IF(Table1[[#This Row],[Readmission Bucket]]="Readmission Greater than 90 Days",1,0))</f>
        <v/>
      </c>
    </row>
    <row r="432" spans="1:33" x14ac:dyDescent="0.4">
      <c r="A432" s="8">
        <v>424</v>
      </c>
      <c r="F432" s="12"/>
      <c r="H432" s="10"/>
      <c r="I432" s="12"/>
      <c r="M432" s="11"/>
      <c r="N432" s="6" t="str">
        <f>IF(Table1[[#This Row],[Date of Hospital Discharge]]="","",1)</f>
        <v/>
      </c>
      <c r="O432" s="6" t="str">
        <f>IF(Table1[[#This Row],[Date of Hospital Discharge]]="","",IF(Table1[[#This Row],[Unplanned Readmission Date]]="",0,1))</f>
        <v/>
      </c>
      <c r="P432" s="6" t="str">
        <f>IF(Table1[[#This Row],[Readmission]]=1,Table1[[#This Row],[Unplanned Readmission Date]]-Table1[[#This Row],[Date of Hospital Discharge]],"")</f>
        <v/>
      </c>
      <c r="Q432" s="6" t="str">
        <f>IF(P432="","",VLOOKUP(P432,Validation!$F$4:$G$10,2,TRUE))</f>
        <v/>
      </c>
      <c r="R432" s="6" t="str">
        <f>IF(Table1[[#This Row],[Date of Hospital Discharge]]="","",TEXT(Table1[[#This Row],[Date of Hospital Discharge]],"mmmm"))</f>
        <v/>
      </c>
      <c r="S432" s="6" t="str">
        <f>IF(Table1[[#This Row],[Date of Hospital Discharge]]="","",IF(Table1[[#This Row],[Days Between Admissions]]&lt;=7,1,0))</f>
        <v/>
      </c>
      <c r="T432" s="6" t="str">
        <f>IF(Table1[[#This Row],[Date of Hospital Discharge]]="","",IF(Table1[[#This Row],[Days Between Admissions]]&lt;=14,1,0))</f>
        <v/>
      </c>
      <c r="U432" s="6" t="str">
        <f>IF(Table1[[#This Row],[Date of Hospital Discharge]]="","",IF(Table1[[#This Row],[Days Between Admissions]]&lt;=30,1,0))</f>
        <v/>
      </c>
      <c r="V432" s="6" t="str">
        <f>IF(Table1[[#This Row],[Date of Hospital Discharge]]="","",IF(Table1[[#This Row],[Days Between Admissions]]&lt;=60,1,0))</f>
        <v/>
      </c>
      <c r="W432" s="6" t="str">
        <f>IF(Table1[[#This Row],[Date of Hospital Discharge]]="","",IF(Table1[[#This Row],[Days Between Admissions]]&lt;=90,1,0))</f>
        <v/>
      </c>
      <c r="X432" s="6" t="str">
        <f>IF(Table1[[#This Row],[Date of Hospital Discharge]]="","",IF(Table1[[#This Row],[Days Between Admissions]]="",0,IF(Table1[[#This Row],[Days Between Admissions]]&gt;90,1,0)))</f>
        <v/>
      </c>
      <c r="Y432" s="6" t="str">
        <f>IF(Table1[[#This Row],[Date of Hospital Discharge]]="","",SUM(Table1[Discharge]))</f>
        <v/>
      </c>
      <c r="Z432" s="6" t="str">
        <f>IF(Table1[[#This Row],[Date of Hospital Discharge]]="","",SUM(Table1[Readmission]))</f>
        <v/>
      </c>
      <c r="AA432" s="6" t="str">
        <f>IF(Table1[[#This Row],[Date of Hospital Discharge]]="","",VLOOKUP(Table1[[#This Row],[Discharge Month]],$AI$9:$AJ$20,2,FALSE))</f>
        <v/>
      </c>
      <c r="AB432" s="6" t="str">
        <f>IF(Table1[[#This Row],[Date of Hospital Discharge]]="","",IF(Table1[[#This Row],[Readmission Bucket]]="Readmission within 7 days",1,0))</f>
        <v/>
      </c>
      <c r="AC432" s="6" t="str">
        <f>IF(Table1[[#This Row],[Date of Hospital Discharge]]="","",IF(Table1[[#This Row],[Readmission Bucket]]="Readmission within 14 days",1,0))</f>
        <v/>
      </c>
      <c r="AD432" s="6" t="str">
        <f>IF(Table1[[#This Row],[Date of Hospital Discharge]]="","",IF(Table1[[#This Row],[Readmission Bucket]]="Readmission within 30 days",1,0))</f>
        <v/>
      </c>
      <c r="AE432" s="6" t="str">
        <f>IF(Table1[[#This Row],[Date of Hospital Discharge]]="","",IF(Table1[[#This Row],[Readmission Bucket]]="Readmission within 60 days",1,0))</f>
        <v/>
      </c>
      <c r="AF432" s="6" t="str">
        <f>IF(Table1[[#This Row],[Date of Hospital Discharge]]="","",IF(Table1[[#This Row],[Readmission Bucket]]="Readmission within 90 days",1,0))</f>
        <v/>
      </c>
      <c r="AG432" s="6" t="str">
        <f>IF(Table1[[#This Row],[Date of Hospital Discharge]]="","",IF(Table1[[#This Row],[Readmission Bucket]]="Readmission Greater than 90 Days",1,0))</f>
        <v/>
      </c>
    </row>
    <row r="433" spans="1:33" x14ac:dyDescent="0.4">
      <c r="A433" s="8">
        <v>425</v>
      </c>
      <c r="F433" s="12"/>
      <c r="H433" s="10"/>
      <c r="I433" s="12"/>
      <c r="M433" s="11"/>
      <c r="N433" s="6" t="str">
        <f>IF(Table1[[#This Row],[Date of Hospital Discharge]]="","",1)</f>
        <v/>
      </c>
      <c r="O433" s="6" t="str">
        <f>IF(Table1[[#This Row],[Date of Hospital Discharge]]="","",IF(Table1[[#This Row],[Unplanned Readmission Date]]="",0,1))</f>
        <v/>
      </c>
      <c r="P433" s="6" t="str">
        <f>IF(Table1[[#This Row],[Readmission]]=1,Table1[[#This Row],[Unplanned Readmission Date]]-Table1[[#This Row],[Date of Hospital Discharge]],"")</f>
        <v/>
      </c>
      <c r="Q433" s="6" t="str">
        <f>IF(P433="","",VLOOKUP(P433,Validation!$F$4:$G$10,2,TRUE))</f>
        <v/>
      </c>
      <c r="R433" s="6" t="str">
        <f>IF(Table1[[#This Row],[Date of Hospital Discharge]]="","",TEXT(Table1[[#This Row],[Date of Hospital Discharge]],"mmmm"))</f>
        <v/>
      </c>
      <c r="S433" s="6" t="str">
        <f>IF(Table1[[#This Row],[Date of Hospital Discharge]]="","",IF(Table1[[#This Row],[Days Between Admissions]]&lt;=7,1,0))</f>
        <v/>
      </c>
      <c r="T433" s="6" t="str">
        <f>IF(Table1[[#This Row],[Date of Hospital Discharge]]="","",IF(Table1[[#This Row],[Days Between Admissions]]&lt;=14,1,0))</f>
        <v/>
      </c>
      <c r="U433" s="6" t="str">
        <f>IF(Table1[[#This Row],[Date of Hospital Discharge]]="","",IF(Table1[[#This Row],[Days Between Admissions]]&lt;=30,1,0))</f>
        <v/>
      </c>
      <c r="V433" s="6" t="str">
        <f>IF(Table1[[#This Row],[Date of Hospital Discharge]]="","",IF(Table1[[#This Row],[Days Between Admissions]]&lt;=60,1,0))</f>
        <v/>
      </c>
      <c r="W433" s="6" t="str">
        <f>IF(Table1[[#This Row],[Date of Hospital Discharge]]="","",IF(Table1[[#This Row],[Days Between Admissions]]&lt;=90,1,0))</f>
        <v/>
      </c>
      <c r="X433" s="6" t="str">
        <f>IF(Table1[[#This Row],[Date of Hospital Discharge]]="","",IF(Table1[[#This Row],[Days Between Admissions]]="",0,IF(Table1[[#This Row],[Days Between Admissions]]&gt;90,1,0)))</f>
        <v/>
      </c>
      <c r="Y433" s="6" t="str">
        <f>IF(Table1[[#This Row],[Date of Hospital Discharge]]="","",SUM(Table1[Discharge]))</f>
        <v/>
      </c>
      <c r="Z433" s="6" t="str">
        <f>IF(Table1[[#This Row],[Date of Hospital Discharge]]="","",SUM(Table1[Readmission]))</f>
        <v/>
      </c>
      <c r="AA433" s="6" t="str">
        <f>IF(Table1[[#This Row],[Date of Hospital Discharge]]="","",VLOOKUP(Table1[[#This Row],[Discharge Month]],$AI$9:$AJ$20,2,FALSE))</f>
        <v/>
      </c>
      <c r="AB433" s="6" t="str">
        <f>IF(Table1[[#This Row],[Date of Hospital Discharge]]="","",IF(Table1[[#This Row],[Readmission Bucket]]="Readmission within 7 days",1,0))</f>
        <v/>
      </c>
      <c r="AC433" s="6" t="str">
        <f>IF(Table1[[#This Row],[Date of Hospital Discharge]]="","",IF(Table1[[#This Row],[Readmission Bucket]]="Readmission within 14 days",1,0))</f>
        <v/>
      </c>
      <c r="AD433" s="6" t="str">
        <f>IF(Table1[[#This Row],[Date of Hospital Discharge]]="","",IF(Table1[[#This Row],[Readmission Bucket]]="Readmission within 30 days",1,0))</f>
        <v/>
      </c>
      <c r="AE433" s="6" t="str">
        <f>IF(Table1[[#This Row],[Date of Hospital Discharge]]="","",IF(Table1[[#This Row],[Readmission Bucket]]="Readmission within 60 days",1,0))</f>
        <v/>
      </c>
      <c r="AF433" s="6" t="str">
        <f>IF(Table1[[#This Row],[Date of Hospital Discharge]]="","",IF(Table1[[#This Row],[Readmission Bucket]]="Readmission within 90 days",1,0))</f>
        <v/>
      </c>
      <c r="AG433" s="6" t="str">
        <f>IF(Table1[[#This Row],[Date of Hospital Discharge]]="","",IF(Table1[[#This Row],[Readmission Bucket]]="Readmission Greater than 90 Days",1,0))</f>
        <v/>
      </c>
    </row>
    <row r="434" spans="1:33" x14ac:dyDescent="0.4">
      <c r="A434" s="8">
        <v>426</v>
      </c>
      <c r="F434" s="12"/>
      <c r="H434" s="10"/>
      <c r="I434" s="12"/>
      <c r="M434" s="11"/>
      <c r="N434" s="6" t="str">
        <f>IF(Table1[[#This Row],[Date of Hospital Discharge]]="","",1)</f>
        <v/>
      </c>
      <c r="O434" s="6" t="str">
        <f>IF(Table1[[#This Row],[Date of Hospital Discharge]]="","",IF(Table1[[#This Row],[Unplanned Readmission Date]]="",0,1))</f>
        <v/>
      </c>
      <c r="P434" s="6" t="str">
        <f>IF(Table1[[#This Row],[Readmission]]=1,Table1[[#This Row],[Unplanned Readmission Date]]-Table1[[#This Row],[Date of Hospital Discharge]],"")</f>
        <v/>
      </c>
      <c r="Q434" s="6" t="str">
        <f>IF(P434="","",VLOOKUP(P434,Validation!$F$4:$G$10,2,TRUE))</f>
        <v/>
      </c>
      <c r="R434" s="6" t="str">
        <f>IF(Table1[[#This Row],[Date of Hospital Discharge]]="","",TEXT(Table1[[#This Row],[Date of Hospital Discharge]],"mmmm"))</f>
        <v/>
      </c>
      <c r="S434" s="6" t="str">
        <f>IF(Table1[[#This Row],[Date of Hospital Discharge]]="","",IF(Table1[[#This Row],[Days Between Admissions]]&lt;=7,1,0))</f>
        <v/>
      </c>
      <c r="T434" s="6" t="str">
        <f>IF(Table1[[#This Row],[Date of Hospital Discharge]]="","",IF(Table1[[#This Row],[Days Between Admissions]]&lt;=14,1,0))</f>
        <v/>
      </c>
      <c r="U434" s="6" t="str">
        <f>IF(Table1[[#This Row],[Date of Hospital Discharge]]="","",IF(Table1[[#This Row],[Days Between Admissions]]&lt;=30,1,0))</f>
        <v/>
      </c>
      <c r="V434" s="6" t="str">
        <f>IF(Table1[[#This Row],[Date of Hospital Discharge]]="","",IF(Table1[[#This Row],[Days Between Admissions]]&lt;=60,1,0))</f>
        <v/>
      </c>
      <c r="W434" s="6" t="str">
        <f>IF(Table1[[#This Row],[Date of Hospital Discharge]]="","",IF(Table1[[#This Row],[Days Between Admissions]]&lt;=90,1,0))</f>
        <v/>
      </c>
      <c r="X434" s="6" t="str">
        <f>IF(Table1[[#This Row],[Date of Hospital Discharge]]="","",IF(Table1[[#This Row],[Days Between Admissions]]="",0,IF(Table1[[#This Row],[Days Between Admissions]]&gt;90,1,0)))</f>
        <v/>
      </c>
      <c r="Y434" s="6" t="str">
        <f>IF(Table1[[#This Row],[Date of Hospital Discharge]]="","",SUM(Table1[Discharge]))</f>
        <v/>
      </c>
      <c r="Z434" s="6" t="str">
        <f>IF(Table1[[#This Row],[Date of Hospital Discharge]]="","",SUM(Table1[Readmission]))</f>
        <v/>
      </c>
      <c r="AA434" s="6" t="str">
        <f>IF(Table1[[#This Row],[Date of Hospital Discharge]]="","",VLOOKUP(Table1[[#This Row],[Discharge Month]],$AI$9:$AJ$20,2,FALSE))</f>
        <v/>
      </c>
      <c r="AB434" s="6" t="str">
        <f>IF(Table1[[#This Row],[Date of Hospital Discharge]]="","",IF(Table1[[#This Row],[Readmission Bucket]]="Readmission within 7 days",1,0))</f>
        <v/>
      </c>
      <c r="AC434" s="6" t="str">
        <f>IF(Table1[[#This Row],[Date of Hospital Discharge]]="","",IF(Table1[[#This Row],[Readmission Bucket]]="Readmission within 14 days",1,0))</f>
        <v/>
      </c>
      <c r="AD434" s="6" t="str">
        <f>IF(Table1[[#This Row],[Date of Hospital Discharge]]="","",IF(Table1[[#This Row],[Readmission Bucket]]="Readmission within 30 days",1,0))</f>
        <v/>
      </c>
      <c r="AE434" s="6" t="str">
        <f>IF(Table1[[#This Row],[Date of Hospital Discharge]]="","",IF(Table1[[#This Row],[Readmission Bucket]]="Readmission within 60 days",1,0))</f>
        <v/>
      </c>
      <c r="AF434" s="6" t="str">
        <f>IF(Table1[[#This Row],[Date of Hospital Discharge]]="","",IF(Table1[[#This Row],[Readmission Bucket]]="Readmission within 90 days",1,0))</f>
        <v/>
      </c>
      <c r="AG434" s="6" t="str">
        <f>IF(Table1[[#This Row],[Date of Hospital Discharge]]="","",IF(Table1[[#This Row],[Readmission Bucket]]="Readmission Greater than 90 Days",1,0))</f>
        <v/>
      </c>
    </row>
    <row r="435" spans="1:33" x14ac:dyDescent="0.4">
      <c r="A435" s="8">
        <v>427</v>
      </c>
      <c r="F435" s="12"/>
      <c r="H435" s="10"/>
      <c r="I435" s="12"/>
      <c r="M435" s="11"/>
      <c r="N435" s="6" t="str">
        <f>IF(Table1[[#This Row],[Date of Hospital Discharge]]="","",1)</f>
        <v/>
      </c>
      <c r="O435" s="6" t="str">
        <f>IF(Table1[[#This Row],[Date of Hospital Discharge]]="","",IF(Table1[[#This Row],[Unplanned Readmission Date]]="",0,1))</f>
        <v/>
      </c>
      <c r="P435" s="6" t="str">
        <f>IF(Table1[[#This Row],[Readmission]]=1,Table1[[#This Row],[Unplanned Readmission Date]]-Table1[[#This Row],[Date of Hospital Discharge]],"")</f>
        <v/>
      </c>
      <c r="Q435" s="6" t="str">
        <f>IF(P435="","",VLOOKUP(P435,Validation!$F$4:$G$10,2,TRUE))</f>
        <v/>
      </c>
      <c r="R435" s="6" t="str">
        <f>IF(Table1[[#This Row],[Date of Hospital Discharge]]="","",TEXT(Table1[[#This Row],[Date of Hospital Discharge]],"mmmm"))</f>
        <v/>
      </c>
      <c r="S435" s="6" t="str">
        <f>IF(Table1[[#This Row],[Date of Hospital Discharge]]="","",IF(Table1[[#This Row],[Days Between Admissions]]&lt;=7,1,0))</f>
        <v/>
      </c>
      <c r="T435" s="6" t="str">
        <f>IF(Table1[[#This Row],[Date of Hospital Discharge]]="","",IF(Table1[[#This Row],[Days Between Admissions]]&lt;=14,1,0))</f>
        <v/>
      </c>
      <c r="U435" s="6" t="str">
        <f>IF(Table1[[#This Row],[Date of Hospital Discharge]]="","",IF(Table1[[#This Row],[Days Between Admissions]]&lt;=30,1,0))</f>
        <v/>
      </c>
      <c r="V435" s="6" t="str">
        <f>IF(Table1[[#This Row],[Date of Hospital Discharge]]="","",IF(Table1[[#This Row],[Days Between Admissions]]&lt;=60,1,0))</f>
        <v/>
      </c>
      <c r="W435" s="6" t="str">
        <f>IF(Table1[[#This Row],[Date of Hospital Discharge]]="","",IF(Table1[[#This Row],[Days Between Admissions]]&lt;=90,1,0))</f>
        <v/>
      </c>
      <c r="X435" s="6" t="str">
        <f>IF(Table1[[#This Row],[Date of Hospital Discharge]]="","",IF(Table1[[#This Row],[Days Between Admissions]]="",0,IF(Table1[[#This Row],[Days Between Admissions]]&gt;90,1,0)))</f>
        <v/>
      </c>
      <c r="Y435" s="6" t="str">
        <f>IF(Table1[[#This Row],[Date of Hospital Discharge]]="","",SUM(Table1[Discharge]))</f>
        <v/>
      </c>
      <c r="Z435" s="6" t="str">
        <f>IF(Table1[[#This Row],[Date of Hospital Discharge]]="","",SUM(Table1[Readmission]))</f>
        <v/>
      </c>
      <c r="AA435" s="6" t="str">
        <f>IF(Table1[[#This Row],[Date of Hospital Discharge]]="","",VLOOKUP(Table1[[#This Row],[Discharge Month]],$AI$9:$AJ$20,2,FALSE))</f>
        <v/>
      </c>
      <c r="AB435" s="6" t="str">
        <f>IF(Table1[[#This Row],[Date of Hospital Discharge]]="","",IF(Table1[[#This Row],[Readmission Bucket]]="Readmission within 7 days",1,0))</f>
        <v/>
      </c>
      <c r="AC435" s="6" t="str">
        <f>IF(Table1[[#This Row],[Date of Hospital Discharge]]="","",IF(Table1[[#This Row],[Readmission Bucket]]="Readmission within 14 days",1,0))</f>
        <v/>
      </c>
      <c r="AD435" s="6" t="str">
        <f>IF(Table1[[#This Row],[Date of Hospital Discharge]]="","",IF(Table1[[#This Row],[Readmission Bucket]]="Readmission within 30 days",1,0))</f>
        <v/>
      </c>
      <c r="AE435" s="6" t="str">
        <f>IF(Table1[[#This Row],[Date of Hospital Discharge]]="","",IF(Table1[[#This Row],[Readmission Bucket]]="Readmission within 60 days",1,0))</f>
        <v/>
      </c>
      <c r="AF435" s="6" t="str">
        <f>IF(Table1[[#This Row],[Date of Hospital Discharge]]="","",IF(Table1[[#This Row],[Readmission Bucket]]="Readmission within 90 days",1,0))</f>
        <v/>
      </c>
      <c r="AG435" s="6" t="str">
        <f>IF(Table1[[#This Row],[Date of Hospital Discharge]]="","",IF(Table1[[#This Row],[Readmission Bucket]]="Readmission Greater than 90 Days",1,0))</f>
        <v/>
      </c>
    </row>
    <row r="436" spans="1:33" x14ac:dyDescent="0.4">
      <c r="A436" s="8">
        <v>428</v>
      </c>
      <c r="F436" s="12"/>
      <c r="H436" s="10"/>
      <c r="I436" s="12"/>
      <c r="M436" s="11"/>
      <c r="N436" s="6" t="str">
        <f>IF(Table1[[#This Row],[Date of Hospital Discharge]]="","",1)</f>
        <v/>
      </c>
      <c r="O436" s="6" t="str">
        <f>IF(Table1[[#This Row],[Date of Hospital Discharge]]="","",IF(Table1[[#This Row],[Unplanned Readmission Date]]="",0,1))</f>
        <v/>
      </c>
      <c r="P436" s="6" t="str">
        <f>IF(Table1[[#This Row],[Readmission]]=1,Table1[[#This Row],[Unplanned Readmission Date]]-Table1[[#This Row],[Date of Hospital Discharge]],"")</f>
        <v/>
      </c>
      <c r="Q436" s="6" t="str">
        <f>IF(P436="","",VLOOKUP(P436,Validation!$F$4:$G$10,2,TRUE))</f>
        <v/>
      </c>
      <c r="R436" s="6" t="str">
        <f>IF(Table1[[#This Row],[Date of Hospital Discharge]]="","",TEXT(Table1[[#This Row],[Date of Hospital Discharge]],"mmmm"))</f>
        <v/>
      </c>
      <c r="S436" s="6" t="str">
        <f>IF(Table1[[#This Row],[Date of Hospital Discharge]]="","",IF(Table1[[#This Row],[Days Between Admissions]]&lt;=7,1,0))</f>
        <v/>
      </c>
      <c r="T436" s="6" t="str">
        <f>IF(Table1[[#This Row],[Date of Hospital Discharge]]="","",IF(Table1[[#This Row],[Days Between Admissions]]&lt;=14,1,0))</f>
        <v/>
      </c>
      <c r="U436" s="6" t="str">
        <f>IF(Table1[[#This Row],[Date of Hospital Discharge]]="","",IF(Table1[[#This Row],[Days Between Admissions]]&lt;=30,1,0))</f>
        <v/>
      </c>
      <c r="V436" s="6" t="str">
        <f>IF(Table1[[#This Row],[Date of Hospital Discharge]]="","",IF(Table1[[#This Row],[Days Between Admissions]]&lt;=60,1,0))</f>
        <v/>
      </c>
      <c r="W436" s="6" t="str">
        <f>IF(Table1[[#This Row],[Date of Hospital Discharge]]="","",IF(Table1[[#This Row],[Days Between Admissions]]&lt;=90,1,0))</f>
        <v/>
      </c>
      <c r="X436" s="6" t="str">
        <f>IF(Table1[[#This Row],[Date of Hospital Discharge]]="","",IF(Table1[[#This Row],[Days Between Admissions]]="",0,IF(Table1[[#This Row],[Days Between Admissions]]&gt;90,1,0)))</f>
        <v/>
      </c>
      <c r="Y436" s="6" t="str">
        <f>IF(Table1[[#This Row],[Date of Hospital Discharge]]="","",SUM(Table1[Discharge]))</f>
        <v/>
      </c>
      <c r="Z436" s="6" t="str">
        <f>IF(Table1[[#This Row],[Date of Hospital Discharge]]="","",SUM(Table1[Readmission]))</f>
        <v/>
      </c>
      <c r="AA436" s="6" t="str">
        <f>IF(Table1[[#This Row],[Date of Hospital Discharge]]="","",VLOOKUP(Table1[[#This Row],[Discharge Month]],$AI$9:$AJ$20,2,FALSE))</f>
        <v/>
      </c>
      <c r="AB436" s="6" t="str">
        <f>IF(Table1[[#This Row],[Date of Hospital Discharge]]="","",IF(Table1[[#This Row],[Readmission Bucket]]="Readmission within 7 days",1,0))</f>
        <v/>
      </c>
      <c r="AC436" s="6" t="str">
        <f>IF(Table1[[#This Row],[Date of Hospital Discharge]]="","",IF(Table1[[#This Row],[Readmission Bucket]]="Readmission within 14 days",1,0))</f>
        <v/>
      </c>
      <c r="AD436" s="6" t="str">
        <f>IF(Table1[[#This Row],[Date of Hospital Discharge]]="","",IF(Table1[[#This Row],[Readmission Bucket]]="Readmission within 30 days",1,0))</f>
        <v/>
      </c>
      <c r="AE436" s="6" t="str">
        <f>IF(Table1[[#This Row],[Date of Hospital Discharge]]="","",IF(Table1[[#This Row],[Readmission Bucket]]="Readmission within 60 days",1,0))</f>
        <v/>
      </c>
      <c r="AF436" s="6" t="str">
        <f>IF(Table1[[#This Row],[Date of Hospital Discharge]]="","",IF(Table1[[#This Row],[Readmission Bucket]]="Readmission within 90 days",1,0))</f>
        <v/>
      </c>
      <c r="AG436" s="6" t="str">
        <f>IF(Table1[[#This Row],[Date of Hospital Discharge]]="","",IF(Table1[[#This Row],[Readmission Bucket]]="Readmission Greater than 90 Days",1,0))</f>
        <v/>
      </c>
    </row>
    <row r="437" spans="1:33" x14ac:dyDescent="0.4">
      <c r="A437" s="8">
        <v>429</v>
      </c>
      <c r="F437" s="12"/>
      <c r="H437" s="10"/>
      <c r="I437" s="12"/>
      <c r="M437" s="11"/>
      <c r="N437" s="6" t="str">
        <f>IF(Table1[[#This Row],[Date of Hospital Discharge]]="","",1)</f>
        <v/>
      </c>
      <c r="O437" s="6" t="str">
        <f>IF(Table1[[#This Row],[Date of Hospital Discharge]]="","",IF(Table1[[#This Row],[Unplanned Readmission Date]]="",0,1))</f>
        <v/>
      </c>
      <c r="P437" s="6" t="str">
        <f>IF(Table1[[#This Row],[Readmission]]=1,Table1[[#This Row],[Unplanned Readmission Date]]-Table1[[#This Row],[Date of Hospital Discharge]],"")</f>
        <v/>
      </c>
      <c r="Q437" s="6" t="str">
        <f>IF(P437="","",VLOOKUP(P437,Validation!$F$4:$G$10,2,TRUE))</f>
        <v/>
      </c>
      <c r="R437" s="6" t="str">
        <f>IF(Table1[[#This Row],[Date of Hospital Discharge]]="","",TEXT(Table1[[#This Row],[Date of Hospital Discharge]],"mmmm"))</f>
        <v/>
      </c>
      <c r="S437" s="6" t="str">
        <f>IF(Table1[[#This Row],[Date of Hospital Discharge]]="","",IF(Table1[[#This Row],[Days Between Admissions]]&lt;=7,1,0))</f>
        <v/>
      </c>
      <c r="T437" s="6" t="str">
        <f>IF(Table1[[#This Row],[Date of Hospital Discharge]]="","",IF(Table1[[#This Row],[Days Between Admissions]]&lt;=14,1,0))</f>
        <v/>
      </c>
      <c r="U437" s="6" t="str">
        <f>IF(Table1[[#This Row],[Date of Hospital Discharge]]="","",IF(Table1[[#This Row],[Days Between Admissions]]&lt;=30,1,0))</f>
        <v/>
      </c>
      <c r="V437" s="6" t="str">
        <f>IF(Table1[[#This Row],[Date of Hospital Discharge]]="","",IF(Table1[[#This Row],[Days Between Admissions]]&lt;=60,1,0))</f>
        <v/>
      </c>
      <c r="W437" s="6" t="str">
        <f>IF(Table1[[#This Row],[Date of Hospital Discharge]]="","",IF(Table1[[#This Row],[Days Between Admissions]]&lt;=90,1,0))</f>
        <v/>
      </c>
      <c r="X437" s="6" t="str">
        <f>IF(Table1[[#This Row],[Date of Hospital Discharge]]="","",IF(Table1[[#This Row],[Days Between Admissions]]="",0,IF(Table1[[#This Row],[Days Between Admissions]]&gt;90,1,0)))</f>
        <v/>
      </c>
      <c r="Y437" s="6" t="str">
        <f>IF(Table1[[#This Row],[Date of Hospital Discharge]]="","",SUM(Table1[Discharge]))</f>
        <v/>
      </c>
      <c r="Z437" s="6" t="str">
        <f>IF(Table1[[#This Row],[Date of Hospital Discharge]]="","",SUM(Table1[Readmission]))</f>
        <v/>
      </c>
      <c r="AA437" s="6" t="str">
        <f>IF(Table1[[#This Row],[Date of Hospital Discharge]]="","",VLOOKUP(Table1[[#This Row],[Discharge Month]],$AI$9:$AJ$20,2,FALSE))</f>
        <v/>
      </c>
      <c r="AB437" s="6" t="str">
        <f>IF(Table1[[#This Row],[Date of Hospital Discharge]]="","",IF(Table1[[#This Row],[Readmission Bucket]]="Readmission within 7 days",1,0))</f>
        <v/>
      </c>
      <c r="AC437" s="6" t="str">
        <f>IF(Table1[[#This Row],[Date of Hospital Discharge]]="","",IF(Table1[[#This Row],[Readmission Bucket]]="Readmission within 14 days",1,0))</f>
        <v/>
      </c>
      <c r="AD437" s="6" t="str">
        <f>IF(Table1[[#This Row],[Date of Hospital Discharge]]="","",IF(Table1[[#This Row],[Readmission Bucket]]="Readmission within 30 days",1,0))</f>
        <v/>
      </c>
      <c r="AE437" s="6" t="str">
        <f>IF(Table1[[#This Row],[Date of Hospital Discharge]]="","",IF(Table1[[#This Row],[Readmission Bucket]]="Readmission within 60 days",1,0))</f>
        <v/>
      </c>
      <c r="AF437" s="6" t="str">
        <f>IF(Table1[[#This Row],[Date of Hospital Discharge]]="","",IF(Table1[[#This Row],[Readmission Bucket]]="Readmission within 90 days",1,0))</f>
        <v/>
      </c>
      <c r="AG437" s="6" t="str">
        <f>IF(Table1[[#This Row],[Date of Hospital Discharge]]="","",IF(Table1[[#This Row],[Readmission Bucket]]="Readmission Greater than 90 Days",1,0))</f>
        <v/>
      </c>
    </row>
    <row r="438" spans="1:33" x14ac:dyDescent="0.4">
      <c r="A438" s="8">
        <v>430</v>
      </c>
      <c r="F438" s="12"/>
      <c r="H438" s="10"/>
      <c r="I438" s="12"/>
      <c r="M438" s="11"/>
      <c r="N438" s="6" t="str">
        <f>IF(Table1[[#This Row],[Date of Hospital Discharge]]="","",1)</f>
        <v/>
      </c>
      <c r="O438" s="6" t="str">
        <f>IF(Table1[[#This Row],[Date of Hospital Discharge]]="","",IF(Table1[[#This Row],[Unplanned Readmission Date]]="",0,1))</f>
        <v/>
      </c>
      <c r="P438" s="6" t="str">
        <f>IF(Table1[[#This Row],[Readmission]]=1,Table1[[#This Row],[Unplanned Readmission Date]]-Table1[[#This Row],[Date of Hospital Discharge]],"")</f>
        <v/>
      </c>
      <c r="Q438" s="6" t="str">
        <f>IF(P438="","",VLOOKUP(P438,Validation!$F$4:$G$10,2,TRUE))</f>
        <v/>
      </c>
      <c r="R438" s="6" t="str">
        <f>IF(Table1[[#This Row],[Date of Hospital Discharge]]="","",TEXT(Table1[[#This Row],[Date of Hospital Discharge]],"mmmm"))</f>
        <v/>
      </c>
      <c r="S438" s="6" t="str">
        <f>IF(Table1[[#This Row],[Date of Hospital Discharge]]="","",IF(Table1[[#This Row],[Days Between Admissions]]&lt;=7,1,0))</f>
        <v/>
      </c>
      <c r="T438" s="6" t="str">
        <f>IF(Table1[[#This Row],[Date of Hospital Discharge]]="","",IF(Table1[[#This Row],[Days Between Admissions]]&lt;=14,1,0))</f>
        <v/>
      </c>
      <c r="U438" s="6" t="str">
        <f>IF(Table1[[#This Row],[Date of Hospital Discharge]]="","",IF(Table1[[#This Row],[Days Between Admissions]]&lt;=30,1,0))</f>
        <v/>
      </c>
      <c r="V438" s="6" t="str">
        <f>IF(Table1[[#This Row],[Date of Hospital Discharge]]="","",IF(Table1[[#This Row],[Days Between Admissions]]&lt;=60,1,0))</f>
        <v/>
      </c>
      <c r="W438" s="6" t="str">
        <f>IF(Table1[[#This Row],[Date of Hospital Discharge]]="","",IF(Table1[[#This Row],[Days Between Admissions]]&lt;=90,1,0))</f>
        <v/>
      </c>
      <c r="X438" s="6" t="str">
        <f>IF(Table1[[#This Row],[Date of Hospital Discharge]]="","",IF(Table1[[#This Row],[Days Between Admissions]]="",0,IF(Table1[[#This Row],[Days Between Admissions]]&gt;90,1,0)))</f>
        <v/>
      </c>
      <c r="Y438" s="6" t="str">
        <f>IF(Table1[[#This Row],[Date of Hospital Discharge]]="","",SUM(Table1[Discharge]))</f>
        <v/>
      </c>
      <c r="Z438" s="6" t="str">
        <f>IF(Table1[[#This Row],[Date of Hospital Discharge]]="","",SUM(Table1[Readmission]))</f>
        <v/>
      </c>
      <c r="AA438" s="6" t="str">
        <f>IF(Table1[[#This Row],[Date of Hospital Discharge]]="","",VLOOKUP(Table1[[#This Row],[Discharge Month]],$AI$9:$AJ$20,2,FALSE))</f>
        <v/>
      </c>
      <c r="AB438" s="6" t="str">
        <f>IF(Table1[[#This Row],[Date of Hospital Discharge]]="","",IF(Table1[[#This Row],[Readmission Bucket]]="Readmission within 7 days",1,0))</f>
        <v/>
      </c>
      <c r="AC438" s="6" t="str">
        <f>IF(Table1[[#This Row],[Date of Hospital Discharge]]="","",IF(Table1[[#This Row],[Readmission Bucket]]="Readmission within 14 days",1,0))</f>
        <v/>
      </c>
      <c r="AD438" s="6" t="str">
        <f>IF(Table1[[#This Row],[Date of Hospital Discharge]]="","",IF(Table1[[#This Row],[Readmission Bucket]]="Readmission within 30 days",1,0))</f>
        <v/>
      </c>
      <c r="AE438" s="6" t="str">
        <f>IF(Table1[[#This Row],[Date of Hospital Discharge]]="","",IF(Table1[[#This Row],[Readmission Bucket]]="Readmission within 60 days",1,0))</f>
        <v/>
      </c>
      <c r="AF438" s="6" t="str">
        <f>IF(Table1[[#This Row],[Date of Hospital Discharge]]="","",IF(Table1[[#This Row],[Readmission Bucket]]="Readmission within 90 days",1,0))</f>
        <v/>
      </c>
      <c r="AG438" s="6" t="str">
        <f>IF(Table1[[#This Row],[Date of Hospital Discharge]]="","",IF(Table1[[#This Row],[Readmission Bucket]]="Readmission Greater than 90 Days",1,0))</f>
        <v/>
      </c>
    </row>
    <row r="439" spans="1:33" x14ac:dyDescent="0.4">
      <c r="A439" s="8">
        <v>431</v>
      </c>
      <c r="F439" s="12"/>
      <c r="H439" s="10"/>
      <c r="I439" s="12"/>
      <c r="M439" s="11"/>
      <c r="N439" s="6" t="str">
        <f>IF(Table1[[#This Row],[Date of Hospital Discharge]]="","",1)</f>
        <v/>
      </c>
      <c r="O439" s="6" t="str">
        <f>IF(Table1[[#This Row],[Date of Hospital Discharge]]="","",IF(Table1[[#This Row],[Unplanned Readmission Date]]="",0,1))</f>
        <v/>
      </c>
      <c r="P439" s="6" t="str">
        <f>IF(Table1[[#This Row],[Readmission]]=1,Table1[[#This Row],[Unplanned Readmission Date]]-Table1[[#This Row],[Date of Hospital Discharge]],"")</f>
        <v/>
      </c>
      <c r="Q439" s="6" t="str">
        <f>IF(P439="","",VLOOKUP(P439,Validation!$F$4:$G$10,2,TRUE))</f>
        <v/>
      </c>
      <c r="R439" s="6" t="str">
        <f>IF(Table1[[#This Row],[Date of Hospital Discharge]]="","",TEXT(Table1[[#This Row],[Date of Hospital Discharge]],"mmmm"))</f>
        <v/>
      </c>
      <c r="S439" s="6" t="str">
        <f>IF(Table1[[#This Row],[Date of Hospital Discharge]]="","",IF(Table1[[#This Row],[Days Between Admissions]]&lt;=7,1,0))</f>
        <v/>
      </c>
      <c r="T439" s="6" t="str">
        <f>IF(Table1[[#This Row],[Date of Hospital Discharge]]="","",IF(Table1[[#This Row],[Days Between Admissions]]&lt;=14,1,0))</f>
        <v/>
      </c>
      <c r="U439" s="6" t="str">
        <f>IF(Table1[[#This Row],[Date of Hospital Discharge]]="","",IF(Table1[[#This Row],[Days Between Admissions]]&lt;=30,1,0))</f>
        <v/>
      </c>
      <c r="V439" s="6" t="str">
        <f>IF(Table1[[#This Row],[Date of Hospital Discharge]]="","",IF(Table1[[#This Row],[Days Between Admissions]]&lt;=60,1,0))</f>
        <v/>
      </c>
      <c r="W439" s="6" t="str">
        <f>IF(Table1[[#This Row],[Date of Hospital Discharge]]="","",IF(Table1[[#This Row],[Days Between Admissions]]&lt;=90,1,0))</f>
        <v/>
      </c>
      <c r="X439" s="6" t="str">
        <f>IF(Table1[[#This Row],[Date of Hospital Discharge]]="","",IF(Table1[[#This Row],[Days Between Admissions]]="",0,IF(Table1[[#This Row],[Days Between Admissions]]&gt;90,1,0)))</f>
        <v/>
      </c>
      <c r="Y439" s="6" t="str">
        <f>IF(Table1[[#This Row],[Date of Hospital Discharge]]="","",SUM(Table1[Discharge]))</f>
        <v/>
      </c>
      <c r="Z439" s="6" t="str">
        <f>IF(Table1[[#This Row],[Date of Hospital Discharge]]="","",SUM(Table1[Readmission]))</f>
        <v/>
      </c>
      <c r="AA439" s="6" t="str">
        <f>IF(Table1[[#This Row],[Date of Hospital Discharge]]="","",VLOOKUP(Table1[[#This Row],[Discharge Month]],$AI$9:$AJ$20,2,FALSE))</f>
        <v/>
      </c>
      <c r="AB439" s="6" t="str">
        <f>IF(Table1[[#This Row],[Date of Hospital Discharge]]="","",IF(Table1[[#This Row],[Readmission Bucket]]="Readmission within 7 days",1,0))</f>
        <v/>
      </c>
      <c r="AC439" s="6" t="str">
        <f>IF(Table1[[#This Row],[Date of Hospital Discharge]]="","",IF(Table1[[#This Row],[Readmission Bucket]]="Readmission within 14 days",1,0))</f>
        <v/>
      </c>
      <c r="AD439" s="6" t="str">
        <f>IF(Table1[[#This Row],[Date of Hospital Discharge]]="","",IF(Table1[[#This Row],[Readmission Bucket]]="Readmission within 30 days",1,0))</f>
        <v/>
      </c>
      <c r="AE439" s="6" t="str">
        <f>IF(Table1[[#This Row],[Date of Hospital Discharge]]="","",IF(Table1[[#This Row],[Readmission Bucket]]="Readmission within 60 days",1,0))</f>
        <v/>
      </c>
      <c r="AF439" s="6" t="str">
        <f>IF(Table1[[#This Row],[Date of Hospital Discharge]]="","",IF(Table1[[#This Row],[Readmission Bucket]]="Readmission within 90 days",1,0))</f>
        <v/>
      </c>
      <c r="AG439" s="6" t="str">
        <f>IF(Table1[[#This Row],[Date of Hospital Discharge]]="","",IF(Table1[[#This Row],[Readmission Bucket]]="Readmission Greater than 90 Days",1,0))</f>
        <v/>
      </c>
    </row>
    <row r="440" spans="1:33" x14ac:dyDescent="0.4">
      <c r="A440" s="8">
        <v>432</v>
      </c>
      <c r="F440" s="12"/>
      <c r="H440" s="10"/>
      <c r="I440" s="12"/>
      <c r="M440" s="11"/>
      <c r="N440" s="6" t="str">
        <f>IF(Table1[[#This Row],[Date of Hospital Discharge]]="","",1)</f>
        <v/>
      </c>
      <c r="O440" s="6" t="str">
        <f>IF(Table1[[#This Row],[Date of Hospital Discharge]]="","",IF(Table1[[#This Row],[Unplanned Readmission Date]]="",0,1))</f>
        <v/>
      </c>
      <c r="P440" s="6" t="str">
        <f>IF(Table1[[#This Row],[Readmission]]=1,Table1[[#This Row],[Unplanned Readmission Date]]-Table1[[#This Row],[Date of Hospital Discharge]],"")</f>
        <v/>
      </c>
      <c r="Q440" s="6" t="str">
        <f>IF(P440="","",VLOOKUP(P440,Validation!$F$4:$G$10,2,TRUE))</f>
        <v/>
      </c>
      <c r="R440" s="6" t="str">
        <f>IF(Table1[[#This Row],[Date of Hospital Discharge]]="","",TEXT(Table1[[#This Row],[Date of Hospital Discharge]],"mmmm"))</f>
        <v/>
      </c>
      <c r="S440" s="6" t="str">
        <f>IF(Table1[[#This Row],[Date of Hospital Discharge]]="","",IF(Table1[[#This Row],[Days Between Admissions]]&lt;=7,1,0))</f>
        <v/>
      </c>
      <c r="T440" s="6" t="str">
        <f>IF(Table1[[#This Row],[Date of Hospital Discharge]]="","",IF(Table1[[#This Row],[Days Between Admissions]]&lt;=14,1,0))</f>
        <v/>
      </c>
      <c r="U440" s="6" t="str">
        <f>IF(Table1[[#This Row],[Date of Hospital Discharge]]="","",IF(Table1[[#This Row],[Days Between Admissions]]&lt;=30,1,0))</f>
        <v/>
      </c>
      <c r="V440" s="6" t="str">
        <f>IF(Table1[[#This Row],[Date of Hospital Discharge]]="","",IF(Table1[[#This Row],[Days Between Admissions]]&lt;=60,1,0))</f>
        <v/>
      </c>
      <c r="W440" s="6" t="str">
        <f>IF(Table1[[#This Row],[Date of Hospital Discharge]]="","",IF(Table1[[#This Row],[Days Between Admissions]]&lt;=90,1,0))</f>
        <v/>
      </c>
      <c r="X440" s="6" t="str">
        <f>IF(Table1[[#This Row],[Date of Hospital Discharge]]="","",IF(Table1[[#This Row],[Days Between Admissions]]="",0,IF(Table1[[#This Row],[Days Between Admissions]]&gt;90,1,0)))</f>
        <v/>
      </c>
      <c r="Y440" s="6" t="str">
        <f>IF(Table1[[#This Row],[Date of Hospital Discharge]]="","",SUM(Table1[Discharge]))</f>
        <v/>
      </c>
      <c r="Z440" s="6" t="str">
        <f>IF(Table1[[#This Row],[Date of Hospital Discharge]]="","",SUM(Table1[Readmission]))</f>
        <v/>
      </c>
      <c r="AA440" s="6" t="str">
        <f>IF(Table1[[#This Row],[Date of Hospital Discharge]]="","",VLOOKUP(Table1[[#This Row],[Discharge Month]],$AI$9:$AJ$20,2,FALSE))</f>
        <v/>
      </c>
      <c r="AB440" s="6" t="str">
        <f>IF(Table1[[#This Row],[Date of Hospital Discharge]]="","",IF(Table1[[#This Row],[Readmission Bucket]]="Readmission within 7 days",1,0))</f>
        <v/>
      </c>
      <c r="AC440" s="6" t="str">
        <f>IF(Table1[[#This Row],[Date of Hospital Discharge]]="","",IF(Table1[[#This Row],[Readmission Bucket]]="Readmission within 14 days",1,0))</f>
        <v/>
      </c>
      <c r="AD440" s="6" t="str">
        <f>IF(Table1[[#This Row],[Date of Hospital Discharge]]="","",IF(Table1[[#This Row],[Readmission Bucket]]="Readmission within 30 days",1,0))</f>
        <v/>
      </c>
      <c r="AE440" s="6" t="str">
        <f>IF(Table1[[#This Row],[Date of Hospital Discharge]]="","",IF(Table1[[#This Row],[Readmission Bucket]]="Readmission within 60 days",1,0))</f>
        <v/>
      </c>
      <c r="AF440" s="6" t="str">
        <f>IF(Table1[[#This Row],[Date of Hospital Discharge]]="","",IF(Table1[[#This Row],[Readmission Bucket]]="Readmission within 90 days",1,0))</f>
        <v/>
      </c>
      <c r="AG440" s="6" t="str">
        <f>IF(Table1[[#This Row],[Date of Hospital Discharge]]="","",IF(Table1[[#This Row],[Readmission Bucket]]="Readmission Greater than 90 Days",1,0))</f>
        <v/>
      </c>
    </row>
    <row r="441" spans="1:33" x14ac:dyDescent="0.4">
      <c r="A441" s="8">
        <v>433</v>
      </c>
      <c r="F441" s="12"/>
      <c r="H441" s="10"/>
      <c r="I441" s="12"/>
      <c r="M441" s="11"/>
      <c r="N441" s="6" t="str">
        <f>IF(Table1[[#This Row],[Date of Hospital Discharge]]="","",1)</f>
        <v/>
      </c>
      <c r="O441" s="6" t="str">
        <f>IF(Table1[[#This Row],[Date of Hospital Discharge]]="","",IF(Table1[[#This Row],[Unplanned Readmission Date]]="",0,1))</f>
        <v/>
      </c>
      <c r="P441" s="6" t="str">
        <f>IF(Table1[[#This Row],[Readmission]]=1,Table1[[#This Row],[Unplanned Readmission Date]]-Table1[[#This Row],[Date of Hospital Discharge]],"")</f>
        <v/>
      </c>
      <c r="Q441" s="6" t="str">
        <f>IF(P441="","",VLOOKUP(P441,Validation!$F$4:$G$10,2,TRUE))</f>
        <v/>
      </c>
      <c r="R441" s="6" t="str">
        <f>IF(Table1[[#This Row],[Date of Hospital Discharge]]="","",TEXT(Table1[[#This Row],[Date of Hospital Discharge]],"mmmm"))</f>
        <v/>
      </c>
      <c r="S441" s="6" t="str">
        <f>IF(Table1[[#This Row],[Date of Hospital Discharge]]="","",IF(Table1[[#This Row],[Days Between Admissions]]&lt;=7,1,0))</f>
        <v/>
      </c>
      <c r="T441" s="6" t="str">
        <f>IF(Table1[[#This Row],[Date of Hospital Discharge]]="","",IF(Table1[[#This Row],[Days Between Admissions]]&lt;=14,1,0))</f>
        <v/>
      </c>
      <c r="U441" s="6" t="str">
        <f>IF(Table1[[#This Row],[Date of Hospital Discharge]]="","",IF(Table1[[#This Row],[Days Between Admissions]]&lt;=30,1,0))</f>
        <v/>
      </c>
      <c r="V441" s="6" t="str">
        <f>IF(Table1[[#This Row],[Date of Hospital Discharge]]="","",IF(Table1[[#This Row],[Days Between Admissions]]&lt;=60,1,0))</f>
        <v/>
      </c>
      <c r="W441" s="6" t="str">
        <f>IF(Table1[[#This Row],[Date of Hospital Discharge]]="","",IF(Table1[[#This Row],[Days Between Admissions]]&lt;=90,1,0))</f>
        <v/>
      </c>
      <c r="X441" s="6" t="str">
        <f>IF(Table1[[#This Row],[Date of Hospital Discharge]]="","",IF(Table1[[#This Row],[Days Between Admissions]]="",0,IF(Table1[[#This Row],[Days Between Admissions]]&gt;90,1,0)))</f>
        <v/>
      </c>
      <c r="Y441" s="6" t="str">
        <f>IF(Table1[[#This Row],[Date of Hospital Discharge]]="","",SUM(Table1[Discharge]))</f>
        <v/>
      </c>
      <c r="Z441" s="6" t="str">
        <f>IF(Table1[[#This Row],[Date of Hospital Discharge]]="","",SUM(Table1[Readmission]))</f>
        <v/>
      </c>
      <c r="AA441" s="6" t="str">
        <f>IF(Table1[[#This Row],[Date of Hospital Discharge]]="","",VLOOKUP(Table1[[#This Row],[Discharge Month]],$AI$9:$AJ$20,2,FALSE))</f>
        <v/>
      </c>
      <c r="AB441" s="6" t="str">
        <f>IF(Table1[[#This Row],[Date of Hospital Discharge]]="","",IF(Table1[[#This Row],[Readmission Bucket]]="Readmission within 7 days",1,0))</f>
        <v/>
      </c>
      <c r="AC441" s="6" t="str">
        <f>IF(Table1[[#This Row],[Date of Hospital Discharge]]="","",IF(Table1[[#This Row],[Readmission Bucket]]="Readmission within 14 days",1,0))</f>
        <v/>
      </c>
      <c r="AD441" s="6" t="str">
        <f>IF(Table1[[#This Row],[Date of Hospital Discharge]]="","",IF(Table1[[#This Row],[Readmission Bucket]]="Readmission within 30 days",1,0))</f>
        <v/>
      </c>
      <c r="AE441" s="6" t="str">
        <f>IF(Table1[[#This Row],[Date of Hospital Discharge]]="","",IF(Table1[[#This Row],[Readmission Bucket]]="Readmission within 60 days",1,0))</f>
        <v/>
      </c>
      <c r="AF441" s="6" t="str">
        <f>IF(Table1[[#This Row],[Date of Hospital Discharge]]="","",IF(Table1[[#This Row],[Readmission Bucket]]="Readmission within 90 days",1,0))</f>
        <v/>
      </c>
      <c r="AG441" s="6" t="str">
        <f>IF(Table1[[#This Row],[Date of Hospital Discharge]]="","",IF(Table1[[#This Row],[Readmission Bucket]]="Readmission Greater than 90 Days",1,0))</f>
        <v/>
      </c>
    </row>
    <row r="442" spans="1:33" x14ac:dyDescent="0.4">
      <c r="A442" s="8">
        <v>434</v>
      </c>
      <c r="F442" s="12"/>
      <c r="H442" s="10"/>
      <c r="I442" s="12"/>
      <c r="M442" s="11"/>
      <c r="N442" s="6" t="str">
        <f>IF(Table1[[#This Row],[Date of Hospital Discharge]]="","",1)</f>
        <v/>
      </c>
      <c r="O442" s="6" t="str">
        <f>IF(Table1[[#This Row],[Date of Hospital Discharge]]="","",IF(Table1[[#This Row],[Unplanned Readmission Date]]="",0,1))</f>
        <v/>
      </c>
      <c r="P442" s="6" t="str">
        <f>IF(Table1[[#This Row],[Readmission]]=1,Table1[[#This Row],[Unplanned Readmission Date]]-Table1[[#This Row],[Date of Hospital Discharge]],"")</f>
        <v/>
      </c>
      <c r="Q442" s="6" t="str">
        <f>IF(P442="","",VLOOKUP(P442,Validation!$F$4:$G$10,2,TRUE))</f>
        <v/>
      </c>
      <c r="R442" s="6" t="str">
        <f>IF(Table1[[#This Row],[Date of Hospital Discharge]]="","",TEXT(Table1[[#This Row],[Date of Hospital Discharge]],"mmmm"))</f>
        <v/>
      </c>
      <c r="S442" s="6" t="str">
        <f>IF(Table1[[#This Row],[Date of Hospital Discharge]]="","",IF(Table1[[#This Row],[Days Between Admissions]]&lt;=7,1,0))</f>
        <v/>
      </c>
      <c r="T442" s="6" t="str">
        <f>IF(Table1[[#This Row],[Date of Hospital Discharge]]="","",IF(Table1[[#This Row],[Days Between Admissions]]&lt;=14,1,0))</f>
        <v/>
      </c>
      <c r="U442" s="6" t="str">
        <f>IF(Table1[[#This Row],[Date of Hospital Discharge]]="","",IF(Table1[[#This Row],[Days Between Admissions]]&lt;=30,1,0))</f>
        <v/>
      </c>
      <c r="V442" s="6" t="str">
        <f>IF(Table1[[#This Row],[Date of Hospital Discharge]]="","",IF(Table1[[#This Row],[Days Between Admissions]]&lt;=60,1,0))</f>
        <v/>
      </c>
      <c r="W442" s="6" t="str">
        <f>IF(Table1[[#This Row],[Date of Hospital Discharge]]="","",IF(Table1[[#This Row],[Days Between Admissions]]&lt;=90,1,0))</f>
        <v/>
      </c>
      <c r="X442" s="6" t="str">
        <f>IF(Table1[[#This Row],[Date of Hospital Discharge]]="","",IF(Table1[[#This Row],[Days Between Admissions]]="",0,IF(Table1[[#This Row],[Days Between Admissions]]&gt;90,1,0)))</f>
        <v/>
      </c>
      <c r="Y442" s="6" t="str">
        <f>IF(Table1[[#This Row],[Date of Hospital Discharge]]="","",SUM(Table1[Discharge]))</f>
        <v/>
      </c>
      <c r="Z442" s="6" t="str">
        <f>IF(Table1[[#This Row],[Date of Hospital Discharge]]="","",SUM(Table1[Readmission]))</f>
        <v/>
      </c>
      <c r="AA442" s="6" t="str">
        <f>IF(Table1[[#This Row],[Date of Hospital Discharge]]="","",VLOOKUP(Table1[[#This Row],[Discharge Month]],$AI$9:$AJ$20,2,FALSE))</f>
        <v/>
      </c>
      <c r="AB442" s="6" t="str">
        <f>IF(Table1[[#This Row],[Date of Hospital Discharge]]="","",IF(Table1[[#This Row],[Readmission Bucket]]="Readmission within 7 days",1,0))</f>
        <v/>
      </c>
      <c r="AC442" s="6" t="str">
        <f>IF(Table1[[#This Row],[Date of Hospital Discharge]]="","",IF(Table1[[#This Row],[Readmission Bucket]]="Readmission within 14 days",1,0))</f>
        <v/>
      </c>
      <c r="AD442" s="6" t="str">
        <f>IF(Table1[[#This Row],[Date of Hospital Discharge]]="","",IF(Table1[[#This Row],[Readmission Bucket]]="Readmission within 30 days",1,0))</f>
        <v/>
      </c>
      <c r="AE442" s="6" t="str">
        <f>IF(Table1[[#This Row],[Date of Hospital Discharge]]="","",IF(Table1[[#This Row],[Readmission Bucket]]="Readmission within 60 days",1,0))</f>
        <v/>
      </c>
      <c r="AF442" s="6" t="str">
        <f>IF(Table1[[#This Row],[Date of Hospital Discharge]]="","",IF(Table1[[#This Row],[Readmission Bucket]]="Readmission within 90 days",1,0))</f>
        <v/>
      </c>
      <c r="AG442" s="6" t="str">
        <f>IF(Table1[[#This Row],[Date of Hospital Discharge]]="","",IF(Table1[[#This Row],[Readmission Bucket]]="Readmission Greater than 90 Days",1,0))</f>
        <v/>
      </c>
    </row>
    <row r="443" spans="1:33" x14ac:dyDescent="0.4">
      <c r="A443" s="8">
        <v>435</v>
      </c>
      <c r="F443" s="12"/>
      <c r="H443" s="10"/>
      <c r="I443" s="12"/>
      <c r="M443" s="11"/>
      <c r="N443" s="6" t="str">
        <f>IF(Table1[[#This Row],[Date of Hospital Discharge]]="","",1)</f>
        <v/>
      </c>
      <c r="O443" s="6" t="str">
        <f>IF(Table1[[#This Row],[Date of Hospital Discharge]]="","",IF(Table1[[#This Row],[Unplanned Readmission Date]]="",0,1))</f>
        <v/>
      </c>
      <c r="P443" s="6" t="str">
        <f>IF(Table1[[#This Row],[Readmission]]=1,Table1[[#This Row],[Unplanned Readmission Date]]-Table1[[#This Row],[Date of Hospital Discharge]],"")</f>
        <v/>
      </c>
      <c r="Q443" s="6" t="str">
        <f>IF(P443="","",VLOOKUP(P443,Validation!$F$4:$G$10,2,TRUE))</f>
        <v/>
      </c>
      <c r="R443" s="6" t="str">
        <f>IF(Table1[[#This Row],[Date of Hospital Discharge]]="","",TEXT(Table1[[#This Row],[Date of Hospital Discharge]],"mmmm"))</f>
        <v/>
      </c>
      <c r="S443" s="6" t="str">
        <f>IF(Table1[[#This Row],[Date of Hospital Discharge]]="","",IF(Table1[[#This Row],[Days Between Admissions]]&lt;=7,1,0))</f>
        <v/>
      </c>
      <c r="T443" s="6" t="str">
        <f>IF(Table1[[#This Row],[Date of Hospital Discharge]]="","",IF(Table1[[#This Row],[Days Between Admissions]]&lt;=14,1,0))</f>
        <v/>
      </c>
      <c r="U443" s="6" t="str">
        <f>IF(Table1[[#This Row],[Date of Hospital Discharge]]="","",IF(Table1[[#This Row],[Days Between Admissions]]&lt;=30,1,0))</f>
        <v/>
      </c>
      <c r="V443" s="6" t="str">
        <f>IF(Table1[[#This Row],[Date of Hospital Discharge]]="","",IF(Table1[[#This Row],[Days Between Admissions]]&lt;=60,1,0))</f>
        <v/>
      </c>
      <c r="W443" s="6" t="str">
        <f>IF(Table1[[#This Row],[Date of Hospital Discharge]]="","",IF(Table1[[#This Row],[Days Between Admissions]]&lt;=90,1,0))</f>
        <v/>
      </c>
      <c r="X443" s="6" t="str">
        <f>IF(Table1[[#This Row],[Date of Hospital Discharge]]="","",IF(Table1[[#This Row],[Days Between Admissions]]="",0,IF(Table1[[#This Row],[Days Between Admissions]]&gt;90,1,0)))</f>
        <v/>
      </c>
      <c r="Y443" s="6" t="str">
        <f>IF(Table1[[#This Row],[Date of Hospital Discharge]]="","",SUM(Table1[Discharge]))</f>
        <v/>
      </c>
      <c r="Z443" s="6" t="str">
        <f>IF(Table1[[#This Row],[Date of Hospital Discharge]]="","",SUM(Table1[Readmission]))</f>
        <v/>
      </c>
      <c r="AA443" s="6" t="str">
        <f>IF(Table1[[#This Row],[Date of Hospital Discharge]]="","",VLOOKUP(Table1[[#This Row],[Discharge Month]],$AI$9:$AJ$20,2,FALSE))</f>
        <v/>
      </c>
      <c r="AB443" s="6" t="str">
        <f>IF(Table1[[#This Row],[Date of Hospital Discharge]]="","",IF(Table1[[#This Row],[Readmission Bucket]]="Readmission within 7 days",1,0))</f>
        <v/>
      </c>
      <c r="AC443" s="6" t="str">
        <f>IF(Table1[[#This Row],[Date of Hospital Discharge]]="","",IF(Table1[[#This Row],[Readmission Bucket]]="Readmission within 14 days",1,0))</f>
        <v/>
      </c>
      <c r="AD443" s="6" t="str">
        <f>IF(Table1[[#This Row],[Date of Hospital Discharge]]="","",IF(Table1[[#This Row],[Readmission Bucket]]="Readmission within 30 days",1,0))</f>
        <v/>
      </c>
      <c r="AE443" s="6" t="str">
        <f>IF(Table1[[#This Row],[Date of Hospital Discharge]]="","",IF(Table1[[#This Row],[Readmission Bucket]]="Readmission within 60 days",1,0))</f>
        <v/>
      </c>
      <c r="AF443" s="6" t="str">
        <f>IF(Table1[[#This Row],[Date of Hospital Discharge]]="","",IF(Table1[[#This Row],[Readmission Bucket]]="Readmission within 90 days",1,0))</f>
        <v/>
      </c>
      <c r="AG443" s="6" t="str">
        <f>IF(Table1[[#This Row],[Date of Hospital Discharge]]="","",IF(Table1[[#This Row],[Readmission Bucket]]="Readmission Greater than 90 Days",1,0))</f>
        <v/>
      </c>
    </row>
    <row r="444" spans="1:33" x14ac:dyDescent="0.4">
      <c r="A444" s="8">
        <v>436</v>
      </c>
      <c r="F444" s="12"/>
      <c r="H444" s="10"/>
      <c r="I444" s="12"/>
      <c r="M444" s="11"/>
      <c r="N444" s="6" t="str">
        <f>IF(Table1[[#This Row],[Date of Hospital Discharge]]="","",1)</f>
        <v/>
      </c>
      <c r="O444" s="6" t="str">
        <f>IF(Table1[[#This Row],[Date of Hospital Discharge]]="","",IF(Table1[[#This Row],[Unplanned Readmission Date]]="",0,1))</f>
        <v/>
      </c>
      <c r="P444" s="6" t="str">
        <f>IF(Table1[[#This Row],[Readmission]]=1,Table1[[#This Row],[Unplanned Readmission Date]]-Table1[[#This Row],[Date of Hospital Discharge]],"")</f>
        <v/>
      </c>
      <c r="Q444" s="6" t="str">
        <f>IF(P444="","",VLOOKUP(P444,Validation!$F$4:$G$10,2,TRUE))</f>
        <v/>
      </c>
      <c r="R444" s="6" t="str">
        <f>IF(Table1[[#This Row],[Date of Hospital Discharge]]="","",TEXT(Table1[[#This Row],[Date of Hospital Discharge]],"mmmm"))</f>
        <v/>
      </c>
      <c r="S444" s="6" t="str">
        <f>IF(Table1[[#This Row],[Date of Hospital Discharge]]="","",IF(Table1[[#This Row],[Days Between Admissions]]&lt;=7,1,0))</f>
        <v/>
      </c>
      <c r="T444" s="6" t="str">
        <f>IF(Table1[[#This Row],[Date of Hospital Discharge]]="","",IF(Table1[[#This Row],[Days Between Admissions]]&lt;=14,1,0))</f>
        <v/>
      </c>
      <c r="U444" s="6" t="str">
        <f>IF(Table1[[#This Row],[Date of Hospital Discharge]]="","",IF(Table1[[#This Row],[Days Between Admissions]]&lt;=30,1,0))</f>
        <v/>
      </c>
      <c r="V444" s="6" t="str">
        <f>IF(Table1[[#This Row],[Date of Hospital Discharge]]="","",IF(Table1[[#This Row],[Days Between Admissions]]&lt;=60,1,0))</f>
        <v/>
      </c>
      <c r="W444" s="6" t="str">
        <f>IF(Table1[[#This Row],[Date of Hospital Discharge]]="","",IF(Table1[[#This Row],[Days Between Admissions]]&lt;=90,1,0))</f>
        <v/>
      </c>
      <c r="X444" s="6" t="str">
        <f>IF(Table1[[#This Row],[Date of Hospital Discharge]]="","",IF(Table1[[#This Row],[Days Between Admissions]]="",0,IF(Table1[[#This Row],[Days Between Admissions]]&gt;90,1,0)))</f>
        <v/>
      </c>
      <c r="Y444" s="6" t="str">
        <f>IF(Table1[[#This Row],[Date of Hospital Discharge]]="","",SUM(Table1[Discharge]))</f>
        <v/>
      </c>
      <c r="Z444" s="6" t="str">
        <f>IF(Table1[[#This Row],[Date of Hospital Discharge]]="","",SUM(Table1[Readmission]))</f>
        <v/>
      </c>
      <c r="AA444" s="6" t="str">
        <f>IF(Table1[[#This Row],[Date of Hospital Discharge]]="","",VLOOKUP(Table1[[#This Row],[Discharge Month]],$AI$9:$AJ$20,2,FALSE))</f>
        <v/>
      </c>
      <c r="AB444" s="6" t="str">
        <f>IF(Table1[[#This Row],[Date of Hospital Discharge]]="","",IF(Table1[[#This Row],[Readmission Bucket]]="Readmission within 7 days",1,0))</f>
        <v/>
      </c>
      <c r="AC444" s="6" t="str">
        <f>IF(Table1[[#This Row],[Date of Hospital Discharge]]="","",IF(Table1[[#This Row],[Readmission Bucket]]="Readmission within 14 days",1,0))</f>
        <v/>
      </c>
      <c r="AD444" s="6" t="str">
        <f>IF(Table1[[#This Row],[Date of Hospital Discharge]]="","",IF(Table1[[#This Row],[Readmission Bucket]]="Readmission within 30 days",1,0))</f>
        <v/>
      </c>
      <c r="AE444" s="6" t="str">
        <f>IF(Table1[[#This Row],[Date of Hospital Discharge]]="","",IF(Table1[[#This Row],[Readmission Bucket]]="Readmission within 60 days",1,0))</f>
        <v/>
      </c>
      <c r="AF444" s="6" t="str">
        <f>IF(Table1[[#This Row],[Date of Hospital Discharge]]="","",IF(Table1[[#This Row],[Readmission Bucket]]="Readmission within 90 days",1,0))</f>
        <v/>
      </c>
      <c r="AG444" s="6" t="str">
        <f>IF(Table1[[#This Row],[Date of Hospital Discharge]]="","",IF(Table1[[#This Row],[Readmission Bucket]]="Readmission Greater than 90 Days",1,0))</f>
        <v/>
      </c>
    </row>
    <row r="445" spans="1:33" x14ac:dyDescent="0.4">
      <c r="A445" s="8">
        <v>437</v>
      </c>
      <c r="F445" s="12"/>
      <c r="H445" s="10"/>
      <c r="I445" s="12"/>
      <c r="M445" s="11"/>
      <c r="N445" s="6" t="str">
        <f>IF(Table1[[#This Row],[Date of Hospital Discharge]]="","",1)</f>
        <v/>
      </c>
      <c r="O445" s="6" t="str">
        <f>IF(Table1[[#This Row],[Date of Hospital Discharge]]="","",IF(Table1[[#This Row],[Unplanned Readmission Date]]="",0,1))</f>
        <v/>
      </c>
      <c r="P445" s="6" t="str">
        <f>IF(Table1[[#This Row],[Readmission]]=1,Table1[[#This Row],[Unplanned Readmission Date]]-Table1[[#This Row],[Date of Hospital Discharge]],"")</f>
        <v/>
      </c>
      <c r="Q445" s="6" t="str">
        <f>IF(P445="","",VLOOKUP(P445,Validation!$F$4:$G$10,2,TRUE))</f>
        <v/>
      </c>
      <c r="R445" s="6" t="str">
        <f>IF(Table1[[#This Row],[Date of Hospital Discharge]]="","",TEXT(Table1[[#This Row],[Date of Hospital Discharge]],"mmmm"))</f>
        <v/>
      </c>
      <c r="S445" s="6" t="str">
        <f>IF(Table1[[#This Row],[Date of Hospital Discharge]]="","",IF(Table1[[#This Row],[Days Between Admissions]]&lt;=7,1,0))</f>
        <v/>
      </c>
      <c r="T445" s="6" t="str">
        <f>IF(Table1[[#This Row],[Date of Hospital Discharge]]="","",IF(Table1[[#This Row],[Days Between Admissions]]&lt;=14,1,0))</f>
        <v/>
      </c>
      <c r="U445" s="6" t="str">
        <f>IF(Table1[[#This Row],[Date of Hospital Discharge]]="","",IF(Table1[[#This Row],[Days Between Admissions]]&lt;=30,1,0))</f>
        <v/>
      </c>
      <c r="V445" s="6" t="str">
        <f>IF(Table1[[#This Row],[Date of Hospital Discharge]]="","",IF(Table1[[#This Row],[Days Between Admissions]]&lt;=60,1,0))</f>
        <v/>
      </c>
      <c r="W445" s="6" t="str">
        <f>IF(Table1[[#This Row],[Date of Hospital Discharge]]="","",IF(Table1[[#This Row],[Days Between Admissions]]&lt;=90,1,0))</f>
        <v/>
      </c>
      <c r="X445" s="6" t="str">
        <f>IF(Table1[[#This Row],[Date of Hospital Discharge]]="","",IF(Table1[[#This Row],[Days Between Admissions]]="",0,IF(Table1[[#This Row],[Days Between Admissions]]&gt;90,1,0)))</f>
        <v/>
      </c>
      <c r="Y445" s="6" t="str">
        <f>IF(Table1[[#This Row],[Date of Hospital Discharge]]="","",SUM(Table1[Discharge]))</f>
        <v/>
      </c>
      <c r="Z445" s="6" t="str">
        <f>IF(Table1[[#This Row],[Date of Hospital Discharge]]="","",SUM(Table1[Readmission]))</f>
        <v/>
      </c>
      <c r="AA445" s="6" t="str">
        <f>IF(Table1[[#This Row],[Date of Hospital Discharge]]="","",VLOOKUP(Table1[[#This Row],[Discharge Month]],$AI$9:$AJ$20,2,FALSE))</f>
        <v/>
      </c>
      <c r="AB445" s="6" t="str">
        <f>IF(Table1[[#This Row],[Date of Hospital Discharge]]="","",IF(Table1[[#This Row],[Readmission Bucket]]="Readmission within 7 days",1,0))</f>
        <v/>
      </c>
      <c r="AC445" s="6" t="str">
        <f>IF(Table1[[#This Row],[Date of Hospital Discharge]]="","",IF(Table1[[#This Row],[Readmission Bucket]]="Readmission within 14 days",1,0))</f>
        <v/>
      </c>
      <c r="AD445" s="6" t="str">
        <f>IF(Table1[[#This Row],[Date of Hospital Discharge]]="","",IF(Table1[[#This Row],[Readmission Bucket]]="Readmission within 30 days",1,0))</f>
        <v/>
      </c>
      <c r="AE445" s="6" t="str">
        <f>IF(Table1[[#This Row],[Date of Hospital Discharge]]="","",IF(Table1[[#This Row],[Readmission Bucket]]="Readmission within 60 days",1,0))</f>
        <v/>
      </c>
      <c r="AF445" s="6" t="str">
        <f>IF(Table1[[#This Row],[Date of Hospital Discharge]]="","",IF(Table1[[#This Row],[Readmission Bucket]]="Readmission within 90 days",1,0))</f>
        <v/>
      </c>
      <c r="AG445" s="6" t="str">
        <f>IF(Table1[[#This Row],[Date of Hospital Discharge]]="","",IF(Table1[[#This Row],[Readmission Bucket]]="Readmission Greater than 90 Days",1,0))</f>
        <v/>
      </c>
    </row>
    <row r="446" spans="1:33" x14ac:dyDescent="0.4">
      <c r="A446" s="8">
        <v>438</v>
      </c>
      <c r="F446" s="12"/>
      <c r="H446" s="10"/>
      <c r="I446" s="12"/>
      <c r="M446" s="11"/>
      <c r="N446" s="6" t="str">
        <f>IF(Table1[[#This Row],[Date of Hospital Discharge]]="","",1)</f>
        <v/>
      </c>
      <c r="O446" s="6" t="str">
        <f>IF(Table1[[#This Row],[Date of Hospital Discharge]]="","",IF(Table1[[#This Row],[Unplanned Readmission Date]]="",0,1))</f>
        <v/>
      </c>
      <c r="P446" s="6" t="str">
        <f>IF(Table1[[#This Row],[Readmission]]=1,Table1[[#This Row],[Unplanned Readmission Date]]-Table1[[#This Row],[Date of Hospital Discharge]],"")</f>
        <v/>
      </c>
      <c r="Q446" s="6" t="str">
        <f>IF(P446="","",VLOOKUP(P446,Validation!$F$4:$G$10,2,TRUE))</f>
        <v/>
      </c>
      <c r="R446" s="6" t="str">
        <f>IF(Table1[[#This Row],[Date of Hospital Discharge]]="","",TEXT(Table1[[#This Row],[Date of Hospital Discharge]],"mmmm"))</f>
        <v/>
      </c>
      <c r="S446" s="6" t="str">
        <f>IF(Table1[[#This Row],[Date of Hospital Discharge]]="","",IF(Table1[[#This Row],[Days Between Admissions]]&lt;=7,1,0))</f>
        <v/>
      </c>
      <c r="T446" s="6" t="str">
        <f>IF(Table1[[#This Row],[Date of Hospital Discharge]]="","",IF(Table1[[#This Row],[Days Between Admissions]]&lt;=14,1,0))</f>
        <v/>
      </c>
      <c r="U446" s="6" t="str">
        <f>IF(Table1[[#This Row],[Date of Hospital Discharge]]="","",IF(Table1[[#This Row],[Days Between Admissions]]&lt;=30,1,0))</f>
        <v/>
      </c>
      <c r="V446" s="6" t="str">
        <f>IF(Table1[[#This Row],[Date of Hospital Discharge]]="","",IF(Table1[[#This Row],[Days Between Admissions]]&lt;=60,1,0))</f>
        <v/>
      </c>
      <c r="W446" s="6" t="str">
        <f>IF(Table1[[#This Row],[Date of Hospital Discharge]]="","",IF(Table1[[#This Row],[Days Between Admissions]]&lt;=90,1,0))</f>
        <v/>
      </c>
      <c r="X446" s="6" t="str">
        <f>IF(Table1[[#This Row],[Date of Hospital Discharge]]="","",IF(Table1[[#This Row],[Days Between Admissions]]="",0,IF(Table1[[#This Row],[Days Between Admissions]]&gt;90,1,0)))</f>
        <v/>
      </c>
      <c r="Y446" s="6" t="str">
        <f>IF(Table1[[#This Row],[Date of Hospital Discharge]]="","",SUM(Table1[Discharge]))</f>
        <v/>
      </c>
      <c r="Z446" s="6" t="str">
        <f>IF(Table1[[#This Row],[Date of Hospital Discharge]]="","",SUM(Table1[Readmission]))</f>
        <v/>
      </c>
      <c r="AA446" s="6" t="str">
        <f>IF(Table1[[#This Row],[Date of Hospital Discharge]]="","",VLOOKUP(Table1[[#This Row],[Discharge Month]],$AI$9:$AJ$20,2,FALSE))</f>
        <v/>
      </c>
      <c r="AB446" s="6" t="str">
        <f>IF(Table1[[#This Row],[Date of Hospital Discharge]]="","",IF(Table1[[#This Row],[Readmission Bucket]]="Readmission within 7 days",1,0))</f>
        <v/>
      </c>
      <c r="AC446" s="6" t="str">
        <f>IF(Table1[[#This Row],[Date of Hospital Discharge]]="","",IF(Table1[[#This Row],[Readmission Bucket]]="Readmission within 14 days",1,0))</f>
        <v/>
      </c>
      <c r="AD446" s="6" t="str">
        <f>IF(Table1[[#This Row],[Date of Hospital Discharge]]="","",IF(Table1[[#This Row],[Readmission Bucket]]="Readmission within 30 days",1,0))</f>
        <v/>
      </c>
      <c r="AE446" s="6" t="str">
        <f>IF(Table1[[#This Row],[Date of Hospital Discharge]]="","",IF(Table1[[#This Row],[Readmission Bucket]]="Readmission within 60 days",1,0))</f>
        <v/>
      </c>
      <c r="AF446" s="6" t="str">
        <f>IF(Table1[[#This Row],[Date of Hospital Discharge]]="","",IF(Table1[[#This Row],[Readmission Bucket]]="Readmission within 90 days",1,0))</f>
        <v/>
      </c>
      <c r="AG446" s="6" t="str">
        <f>IF(Table1[[#This Row],[Date of Hospital Discharge]]="","",IF(Table1[[#This Row],[Readmission Bucket]]="Readmission Greater than 90 Days",1,0))</f>
        <v/>
      </c>
    </row>
    <row r="447" spans="1:33" x14ac:dyDescent="0.4">
      <c r="A447" s="8">
        <v>439</v>
      </c>
      <c r="F447" s="12"/>
      <c r="H447" s="10"/>
      <c r="I447" s="12"/>
      <c r="M447" s="11"/>
      <c r="N447" s="6" t="str">
        <f>IF(Table1[[#This Row],[Date of Hospital Discharge]]="","",1)</f>
        <v/>
      </c>
      <c r="O447" s="6" t="str">
        <f>IF(Table1[[#This Row],[Date of Hospital Discharge]]="","",IF(Table1[[#This Row],[Unplanned Readmission Date]]="",0,1))</f>
        <v/>
      </c>
      <c r="P447" s="6" t="str">
        <f>IF(Table1[[#This Row],[Readmission]]=1,Table1[[#This Row],[Unplanned Readmission Date]]-Table1[[#This Row],[Date of Hospital Discharge]],"")</f>
        <v/>
      </c>
      <c r="Q447" s="6" t="str">
        <f>IF(P447="","",VLOOKUP(P447,Validation!$F$4:$G$10,2,TRUE))</f>
        <v/>
      </c>
      <c r="R447" s="6" t="str">
        <f>IF(Table1[[#This Row],[Date of Hospital Discharge]]="","",TEXT(Table1[[#This Row],[Date of Hospital Discharge]],"mmmm"))</f>
        <v/>
      </c>
      <c r="S447" s="6" t="str">
        <f>IF(Table1[[#This Row],[Date of Hospital Discharge]]="","",IF(Table1[[#This Row],[Days Between Admissions]]&lt;=7,1,0))</f>
        <v/>
      </c>
      <c r="T447" s="6" t="str">
        <f>IF(Table1[[#This Row],[Date of Hospital Discharge]]="","",IF(Table1[[#This Row],[Days Between Admissions]]&lt;=14,1,0))</f>
        <v/>
      </c>
      <c r="U447" s="6" t="str">
        <f>IF(Table1[[#This Row],[Date of Hospital Discharge]]="","",IF(Table1[[#This Row],[Days Between Admissions]]&lt;=30,1,0))</f>
        <v/>
      </c>
      <c r="V447" s="6" t="str">
        <f>IF(Table1[[#This Row],[Date of Hospital Discharge]]="","",IF(Table1[[#This Row],[Days Between Admissions]]&lt;=60,1,0))</f>
        <v/>
      </c>
      <c r="W447" s="6" t="str">
        <f>IF(Table1[[#This Row],[Date of Hospital Discharge]]="","",IF(Table1[[#This Row],[Days Between Admissions]]&lt;=90,1,0))</f>
        <v/>
      </c>
      <c r="X447" s="6" t="str">
        <f>IF(Table1[[#This Row],[Date of Hospital Discharge]]="","",IF(Table1[[#This Row],[Days Between Admissions]]="",0,IF(Table1[[#This Row],[Days Between Admissions]]&gt;90,1,0)))</f>
        <v/>
      </c>
      <c r="Y447" s="6" t="str">
        <f>IF(Table1[[#This Row],[Date of Hospital Discharge]]="","",SUM(Table1[Discharge]))</f>
        <v/>
      </c>
      <c r="Z447" s="6" t="str">
        <f>IF(Table1[[#This Row],[Date of Hospital Discharge]]="","",SUM(Table1[Readmission]))</f>
        <v/>
      </c>
      <c r="AA447" s="6" t="str">
        <f>IF(Table1[[#This Row],[Date of Hospital Discharge]]="","",VLOOKUP(Table1[[#This Row],[Discharge Month]],$AI$9:$AJ$20,2,FALSE))</f>
        <v/>
      </c>
      <c r="AB447" s="6" t="str">
        <f>IF(Table1[[#This Row],[Date of Hospital Discharge]]="","",IF(Table1[[#This Row],[Readmission Bucket]]="Readmission within 7 days",1,0))</f>
        <v/>
      </c>
      <c r="AC447" s="6" t="str">
        <f>IF(Table1[[#This Row],[Date of Hospital Discharge]]="","",IF(Table1[[#This Row],[Readmission Bucket]]="Readmission within 14 days",1,0))</f>
        <v/>
      </c>
      <c r="AD447" s="6" t="str">
        <f>IF(Table1[[#This Row],[Date of Hospital Discharge]]="","",IF(Table1[[#This Row],[Readmission Bucket]]="Readmission within 30 days",1,0))</f>
        <v/>
      </c>
      <c r="AE447" s="6" t="str">
        <f>IF(Table1[[#This Row],[Date of Hospital Discharge]]="","",IF(Table1[[#This Row],[Readmission Bucket]]="Readmission within 60 days",1,0))</f>
        <v/>
      </c>
      <c r="AF447" s="6" t="str">
        <f>IF(Table1[[#This Row],[Date of Hospital Discharge]]="","",IF(Table1[[#This Row],[Readmission Bucket]]="Readmission within 90 days",1,0))</f>
        <v/>
      </c>
      <c r="AG447" s="6" t="str">
        <f>IF(Table1[[#This Row],[Date of Hospital Discharge]]="","",IF(Table1[[#This Row],[Readmission Bucket]]="Readmission Greater than 90 Days",1,0))</f>
        <v/>
      </c>
    </row>
    <row r="448" spans="1:33" x14ac:dyDescent="0.4">
      <c r="A448" s="8">
        <v>440</v>
      </c>
      <c r="F448" s="12"/>
      <c r="H448" s="10"/>
      <c r="I448" s="12"/>
      <c r="M448" s="11"/>
      <c r="N448" s="6" t="str">
        <f>IF(Table1[[#This Row],[Date of Hospital Discharge]]="","",1)</f>
        <v/>
      </c>
      <c r="O448" s="6" t="str">
        <f>IF(Table1[[#This Row],[Date of Hospital Discharge]]="","",IF(Table1[[#This Row],[Unplanned Readmission Date]]="",0,1))</f>
        <v/>
      </c>
      <c r="P448" s="6" t="str">
        <f>IF(Table1[[#This Row],[Readmission]]=1,Table1[[#This Row],[Unplanned Readmission Date]]-Table1[[#This Row],[Date of Hospital Discharge]],"")</f>
        <v/>
      </c>
      <c r="Q448" s="6" t="str">
        <f>IF(P448="","",VLOOKUP(P448,Validation!$F$4:$G$10,2,TRUE))</f>
        <v/>
      </c>
      <c r="R448" s="6" t="str">
        <f>IF(Table1[[#This Row],[Date of Hospital Discharge]]="","",TEXT(Table1[[#This Row],[Date of Hospital Discharge]],"mmmm"))</f>
        <v/>
      </c>
      <c r="S448" s="6" t="str">
        <f>IF(Table1[[#This Row],[Date of Hospital Discharge]]="","",IF(Table1[[#This Row],[Days Between Admissions]]&lt;=7,1,0))</f>
        <v/>
      </c>
      <c r="T448" s="6" t="str">
        <f>IF(Table1[[#This Row],[Date of Hospital Discharge]]="","",IF(Table1[[#This Row],[Days Between Admissions]]&lt;=14,1,0))</f>
        <v/>
      </c>
      <c r="U448" s="6" t="str">
        <f>IF(Table1[[#This Row],[Date of Hospital Discharge]]="","",IF(Table1[[#This Row],[Days Between Admissions]]&lt;=30,1,0))</f>
        <v/>
      </c>
      <c r="V448" s="6" t="str">
        <f>IF(Table1[[#This Row],[Date of Hospital Discharge]]="","",IF(Table1[[#This Row],[Days Between Admissions]]&lt;=60,1,0))</f>
        <v/>
      </c>
      <c r="W448" s="6" t="str">
        <f>IF(Table1[[#This Row],[Date of Hospital Discharge]]="","",IF(Table1[[#This Row],[Days Between Admissions]]&lt;=90,1,0))</f>
        <v/>
      </c>
      <c r="X448" s="6" t="str">
        <f>IF(Table1[[#This Row],[Date of Hospital Discharge]]="","",IF(Table1[[#This Row],[Days Between Admissions]]="",0,IF(Table1[[#This Row],[Days Between Admissions]]&gt;90,1,0)))</f>
        <v/>
      </c>
      <c r="Y448" s="6" t="str">
        <f>IF(Table1[[#This Row],[Date of Hospital Discharge]]="","",SUM(Table1[Discharge]))</f>
        <v/>
      </c>
      <c r="Z448" s="6" t="str">
        <f>IF(Table1[[#This Row],[Date of Hospital Discharge]]="","",SUM(Table1[Readmission]))</f>
        <v/>
      </c>
      <c r="AA448" s="6" t="str">
        <f>IF(Table1[[#This Row],[Date of Hospital Discharge]]="","",VLOOKUP(Table1[[#This Row],[Discharge Month]],$AI$9:$AJ$20,2,FALSE))</f>
        <v/>
      </c>
      <c r="AB448" s="6" t="str">
        <f>IF(Table1[[#This Row],[Date of Hospital Discharge]]="","",IF(Table1[[#This Row],[Readmission Bucket]]="Readmission within 7 days",1,0))</f>
        <v/>
      </c>
      <c r="AC448" s="6" t="str">
        <f>IF(Table1[[#This Row],[Date of Hospital Discharge]]="","",IF(Table1[[#This Row],[Readmission Bucket]]="Readmission within 14 days",1,0))</f>
        <v/>
      </c>
      <c r="AD448" s="6" t="str">
        <f>IF(Table1[[#This Row],[Date of Hospital Discharge]]="","",IF(Table1[[#This Row],[Readmission Bucket]]="Readmission within 30 days",1,0))</f>
        <v/>
      </c>
      <c r="AE448" s="6" t="str">
        <f>IF(Table1[[#This Row],[Date of Hospital Discharge]]="","",IF(Table1[[#This Row],[Readmission Bucket]]="Readmission within 60 days",1,0))</f>
        <v/>
      </c>
      <c r="AF448" s="6" t="str">
        <f>IF(Table1[[#This Row],[Date of Hospital Discharge]]="","",IF(Table1[[#This Row],[Readmission Bucket]]="Readmission within 90 days",1,0))</f>
        <v/>
      </c>
      <c r="AG448" s="6" t="str">
        <f>IF(Table1[[#This Row],[Date of Hospital Discharge]]="","",IF(Table1[[#This Row],[Readmission Bucket]]="Readmission Greater than 90 Days",1,0))</f>
        <v/>
      </c>
    </row>
    <row r="449" spans="1:33" x14ac:dyDescent="0.4">
      <c r="A449" s="8">
        <v>441</v>
      </c>
      <c r="F449" s="12"/>
      <c r="H449" s="10"/>
      <c r="I449" s="12"/>
      <c r="M449" s="11"/>
      <c r="N449" s="6" t="str">
        <f>IF(Table1[[#This Row],[Date of Hospital Discharge]]="","",1)</f>
        <v/>
      </c>
      <c r="O449" s="6" t="str">
        <f>IF(Table1[[#This Row],[Date of Hospital Discharge]]="","",IF(Table1[[#This Row],[Unplanned Readmission Date]]="",0,1))</f>
        <v/>
      </c>
      <c r="P449" s="6" t="str">
        <f>IF(Table1[[#This Row],[Readmission]]=1,Table1[[#This Row],[Unplanned Readmission Date]]-Table1[[#This Row],[Date of Hospital Discharge]],"")</f>
        <v/>
      </c>
      <c r="Q449" s="6" t="str">
        <f>IF(P449="","",VLOOKUP(P449,Validation!$F$4:$G$10,2,TRUE))</f>
        <v/>
      </c>
      <c r="R449" s="6" t="str">
        <f>IF(Table1[[#This Row],[Date of Hospital Discharge]]="","",TEXT(Table1[[#This Row],[Date of Hospital Discharge]],"mmmm"))</f>
        <v/>
      </c>
      <c r="S449" s="6" t="str">
        <f>IF(Table1[[#This Row],[Date of Hospital Discharge]]="","",IF(Table1[[#This Row],[Days Between Admissions]]&lt;=7,1,0))</f>
        <v/>
      </c>
      <c r="T449" s="6" t="str">
        <f>IF(Table1[[#This Row],[Date of Hospital Discharge]]="","",IF(Table1[[#This Row],[Days Between Admissions]]&lt;=14,1,0))</f>
        <v/>
      </c>
      <c r="U449" s="6" t="str">
        <f>IF(Table1[[#This Row],[Date of Hospital Discharge]]="","",IF(Table1[[#This Row],[Days Between Admissions]]&lt;=30,1,0))</f>
        <v/>
      </c>
      <c r="V449" s="6" t="str">
        <f>IF(Table1[[#This Row],[Date of Hospital Discharge]]="","",IF(Table1[[#This Row],[Days Between Admissions]]&lt;=60,1,0))</f>
        <v/>
      </c>
      <c r="W449" s="6" t="str">
        <f>IF(Table1[[#This Row],[Date of Hospital Discharge]]="","",IF(Table1[[#This Row],[Days Between Admissions]]&lt;=90,1,0))</f>
        <v/>
      </c>
      <c r="X449" s="6" t="str">
        <f>IF(Table1[[#This Row],[Date of Hospital Discharge]]="","",IF(Table1[[#This Row],[Days Between Admissions]]="",0,IF(Table1[[#This Row],[Days Between Admissions]]&gt;90,1,0)))</f>
        <v/>
      </c>
      <c r="Y449" s="6" t="str">
        <f>IF(Table1[[#This Row],[Date of Hospital Discharge]]="","",SUM(Table1[Discharge]))</f>
        <v/>
      </c>
      <c r="Z449" s="6" t="str">
        <f>IF(Table1[[#This Row],[Date of Hospital Discharge]]="","",SUM(Table1[Readmission]))</f>
        <v/>
      </c>
      <c r="AA449" s="6" t="str">
        <f>IF(Table1[[#This Row],[Date of Hospital Discharge]]="","",VLOOKUP(Table1[[#This Row],[Discharge Month]],$AI$9:$AJ$20,2,FALSE))</f>
        <v/>
      </c>
      <c r="AB449" s="6" t="str">
        <f>IF(Table1[[#This Row],[Date of Hospital Discharge]]="","",IF(Table1[[#This Row],[Readmission Bucket]]="Readmission within 7 days",1,0))</f>
        <v/>
      </c>
      <c r="AC449" s="6" t="str">
        <f>IF(Table1[[#This Row],[Date of Hospital Discharge]]="","",IF(Table1[[#This Row],[Readmission Bucket]]="Readmission within 14 days",1,0))</f>
        <v/>
      </c>
      <c r="AD449" s="6" t="str">
        <f>IF(Table1[[#This Row],[Date of Hospital Discharge]]="","",IF(Table1[[#This Row],[Readmission Bucket]]="Readmission within 30 days",1,0))</f>
        <v/>
      </c>
      <c r="AE449" s="6" t="str">
        <f>IF(Table1[[#This Row],[Date of Hospital Discharge]]="","",IF(Table1[[#This Row],[Readmission Bucket]]="Readmission within 60 days",1,0))</f>
        <v/>
      </c>
      <c r="AF449" s="6" t="str">
        <f>IF(Table1[[#This Row],[Date of Hospital Discharge]]="","",IF(Table1[[#This Row],[Readmission Bucket]]="Readmission within 90 days",1,0))</f>
        <v/>
      </c>
      <c r="AG449" s="6" t="str">
        <f>IF(Table1[[#This Row],[Date of Hospital Discharge]]="","",IF(Table1[[#This Row],[Readmission Bucket]]="Readmission Greater than 90 Days",1,0))</f>
        <v/>
      </c>
    </row>
    <row r="450" spans="1:33" x14ac:dyDescent="0.4">
      <c r="A450" s="8">
        <v>442</v>
      </c>
      <c r="F450" s="12"/>
      <c r="H450" s="10"/>
      <c r="I450" s="12"/>
      <c r="M450" s="11"/>
      <c r="N450" s="6" t="str">
        <f>IF(Table1[[#This Row],[Date of Hospital Discharge]]="","",1)</f>
        <v/>
      </c>
      <c r="O450" s="6" t="str">
        <f>IF(Table1[[#This Row],[Date of Hospital Discharge]]="","",IF(Table1[[#This Row],[Unplanned Readmission Date]]="",0,1))</f>
        <v/>
      </c>
      <c r="P450" s="6" t="str">
        <f>IF(Table1[[#This Row],[Readmission]]=1,Table1[[#This Row],[Unplanned Readmission Date]]-Table1[[#This Row],[Date of Hospital Discharge]],"")</f>
        <v/>
      </c>
      <c r="Q450" s="6" t="str">
        <f>IF(P450="","",VLOOKUP(P450,Validation!$F$4:$G$10,2,TRUE))</f>
        <v/>
      </c>
      <c r="R450" s="6" t="str">
        <f>IF(Table1[[#This Row],[Date of Hospital Discharge]]="","",TEXT(Table1[[#This Row],[Date of Hospital Discharge]],"mmmm"))</f>
        <v/>
      </c>
      <c r="S450" s="6" t="str">
        <f>IF(Table1[[#This Row],[Date of Hospital Discharge]]="","",IF(Table1[[#This Row],[Days Between Admissions]]&lt;=7,1,0))</f>
        <v/>
      </c>
      <c r="T450" s="6" t="str">
        <f>IF(Table1[[#This Row],[Date of Hospital Discharge]]="","",IF(Table1[[#This Row],[Days Between Admissions]]&lt;=14,1,0))</f>
        <v/>
      </c>
      <c r="U450" s="6" t="str">
        <f>IF(Table1[[#This Row],[Date of Hospital Discharge]]="","",IF(Table1[[#This Row],[Days Between Admissions]]&lt;=30,1,0))</f>
        <v/>
      </c>
      <c r="V450" s="6" t="str">
        <f>IF(Table1[[#This Row],[Date of Hospital Discharge]]="","",IF(Table1[[#This Row],[Days Between Admissions]]&lt;=60,1,0))</f>
        <v/>
      </c>
      <c r="W450" s="6" t="str">
        <f>IF(Table1[[#This Row],[Date of Hospital Discharge]]="","",IF(Table1[[#This Row],[Days Between Admissions]]&lt;=90,1,0))</f>
        <v/>
      </c>
      <c r="X450" s="6" t="str">
        <f>IF(Table1[[#This Row],[Date of Hospital Discharge]]="","",IF(Table1[[#This Row],[Days Between Admissions]]="",0,IF(Table1[[#This Row],[Days Between Admissions]]&gt;90,1,0)))</f>
        <v/>
      </c>
      <c r="Y450" s="6" t="str">
        <f>IF(Table1[[#This Row],[Date of Hospital Discharge]]="","",SUM(Table1[Discharge]))</f>
        <v/>
      </c>
      <c r="Z450" s="6" t="str">
        <f>IF(Table1[[#This Row],[Date of Hospital Discharge]]="","",SUM(Table1[Readmission]))</f>
        <v/>
      </c>
      <c r="AA450" s="6" t="str">
        <f>IF(Table1[[#This Row],[Date of Hospital Discharge]]="","",VLOOKUP(Table1[[#This Row],[Discharge Month]],$AI$9:$AJ$20,2,FALSE))</f>
        <v/>
      </c>
      <c r="AB450" s="6" t="str">
        <f>IF(Table1[[#This Row],[Date of Hospital Discharge]]="","",IF(Table1[[#This Row],[Readmission Bucket]]="Readmission within 7 days",1,0))</f>
        <v/>
      </c>
      <c r="AC450" s="6" t="str">
        <f>IF(Table1[[#This Row],[Date of Hospital Discharge]]="","",IF(Table1[[#This Row],[Readmission Bucket]]="Readmission within 14 days",1,0))</f>
        <v/>
      </c>
      <c r="AD450" s="6" t="str">
        <f>IF(Table1[[#This Row],[Date of Hospital Discharge]]="","",IF(Table1[[#This Row],[Readmission Bucket]]="Readmission within 30 days",1,0))</f>
        <v/>
      </c>
      <c r="AE450" s="6" t="str">
        <f>IF(Table1[[#This Row],[Date of Hospital Discharge]]="","",IF(Table1[[#This Row],[Readmission Bucket]]="Readmission within 60 days",1,0))</f>
        <v/>
      </c>
      <c r="AF450" s="6" t="str">
        <f>IF(Table1[[#This Row],[Date of Hospital Discharge]]="","",IF(Table1[[#This Row],[Readmission Bucket]]="Readmission within 90 days",1,0))</f>
        <v/>
      </c>
      <c r="AG450" s="6" t="str">
        <f>IF(Table1[[#This Row],[Date of Hospital Discharge]]="","",IF(Table1[[#This Row],[Readmission Bucket]]="Readmission Greater than 90 Days",1,0))</f>
        <v/>
      </c>
    </row>
    <row r="451" spans="1:33" x14ac:dyDescent="0.4">
      <c r="A451" s="8">
        <v>443</v>
      </c>
      <c r="F451" s="12"/>
      <c r="H451" s="10"/>
      <c r="I451" s="12"/>
      <c r="M451" s="11"/>
      <c r="N451" s="6" t="str">
        <f>IF(Table1[[#This Row],[Date of Hospital Discharge]]="","",1)</f>
        <v/>
      </c>
      <c r="O451" s="6" t="str">
        <f>IF(Table1[[#This Row],[Date of Hospital Discharge]]="","",IF(Table1[[#This Row],[Unplanned Readmission Date]]="",0,1))</f>
        <v/>
      </c>
      <c r="P451" s="6" t="str">
        <f>IF(Table1[[#This Row],[Readmission]]=1,Table1[[#This Row],[Unplanned Readmission Date]]-Table1[[#This Row],[Date of Hospital Discharge]],"")</f>
        <v/>
      </c>
      <c r="Q451" s="6" t="str">
        <f>IF(P451="","",VLOOKUP(P451,Validation!$F$4:$G$10,2,TRUE))</f>
        <v/>
      </c>
      <c r="R451" s="6" t="str">
        <f>IF(Table1[[#This Row],[Date of Hospital Discharge]]="","",TEXT(Table1[[#This Row],[Date of Hospital Discharge]],"mmmm"))</f>
        <v/>
      </c>
      <c r="S451" s="6" t="str">
        <f>IF(Table1[[#This Row],[Date of Hospital Discharge]]="","",IF(Table1[[#This Row],[Days Between Admissions]]&lt;=7,1,0))</f>
        <v/>
      </c>
      <c r="T451" s="6" t="str">
        <f>IF(Table1[[#This Row],[Date of Hospital Discharge]]="","",IF(Table1[[#This Row],[Days Between Admissions]]&lt;=14,1,0))</f>
        <v/>
      </c>
      <c r="U451" s="6" t="str">
        <f>IF(Table1[[#This Row],[Date of Hospital Discharge]]="","",IF(Table1[[#This Row],[Days Between Admissions]]&lt;=30,1,0))</f>
        <v/>
      </c>
      <c r="V451" s="6" t="str">
        <f>IF(Table1[[#This Row],[Date of Hospital Discharge]]="","",IF(Table1[[#This Row],[Days Between Admissions]]&lt;=60,1,0))</f>
        <v/>
      </c>
      <c r="W451" s="6" t="str">
        <f>IF(Table1[[#This Row],[Date of Hospital Discharge]]="","",IF(Table1[[#This Row],[Days Between Admissions]]&lt;=90,1,0))</f>
        <v/>
      </c>
      <c r="X451" s="6" t="str">
        <f>IF(Table1[[#This Row],[Date of Hospital Discharge]]="","",IF(Table1[[#This Row],[Days Between Admissions]]="",0,IF(Table1[[#This Row],[Days Between Admissions]]&gt;90,1,0)))</f>
        <v/>
      </c>
      <c r="Y451" s="6" t="str">
        <f>IF(Table1[[#This Row],[Date of Hospital Discharge]]="","",SUM(Table1[Discharge]))</f>
        <v/>
      </c>
      <c r="Z451" s="6" t="str">
        <f>IF(Table1[[#This Row],[Date of Hospital Discharge]]="","",SUM(Table1[Readmission]))</f>
        <v/>
      </c>
      <c r="AA451" s="6" t="str">
        <f>IF(Table1[[#This Row],[Date of Hospital Discharge]]="","",VLOOKUP(Table1[[#This Row],[Discharge Month]],$AI$9:$AJ$20,2,FALSE))</f>
        <v/>
      </c>
      <c r="AB451" s="6" t="str">
        <f>IF(Table1[[#This Row],[Date of Hospital Discharge]]="","",IF(Table1[[#This Row],[Readmission Bucket]]="Readmission within 7 days",1,0))</f>
        <v/>
      </c>
      <c r="AC451" s="6" t="str">
        <f>IF(Table1[[#This Row],[Date of Hospital Discharge]]="","",IF(Table1[[#This Row],[Readmission Bucket]]="Readmission within 14 days",1,0))</f>
        <v/>
      </c>
      <c r="AD451" s="6" t="str">
        <f>IF(Table1[[#This Row],[Date of Hospital Discharge]]="","",IF(Table1[[#This Row],[Readmission Bucket]]="Readmission within 30 days",1,0))</f>
        <v/>
      </c>
      <c r="AE451" s="6" t="str">
        <f>IF(Table1[[#This Row],[Date of Hospital Discharge]]="","",IF(Table1[[#This Row],[Readmission Bucket]]="Readmission within 60 days",1,0))</f>
        <v/>
      </c>
      <c r="AF451" s="6" t="str">
        <f>IF(Table1[[#This Row],[Date of Hospital Discharge]]="","",IF(Table1[[#This Row],[Readmission Bucket]]="Readmission within 90 days",1,0))</f>
        <v/>
      </c>
      <c r="AG451" s="6" t="str">
        <f>IF(Table1[[#This Row],[Date of Hospital Discharge]]="","",IF(Table1[[#This Row],[Readmission Bucket]]="Readmission Greater than 90 Days",1,0))</f>
        <v/>
      </c>
    </row>
    <row r="452" spans="1:33" x14ac:dyDescent="0.4">
      <c r="A452" s="8">
        <v>444</v>
      </c>
      <c r="F452" s="12"/>
      <c r="H452" s="10"/>
      <c r="I452" s="12"/>
      <c r="M452" s="11"/>
      <c r="N452" s="6" t="str">
        <f>IF(Table1[[#This Row],[Date of Hospital Discharge]]="","",1)</f>
        <v/>
      </c>
      <c r="O452" s="6" t="str">
        <f>IF(Table1[[#This Row],[Date of Hospital Discharge]]="","",IF(Table1[[#This Row],[Unplanned Readmission Date]]="",0,1))</f>
        <v/>
      </c>
      <c r="P452" s="6" t="str">
        <f>IF(Table1[[#This Row],[Readmission]]=1,Table1[[#This Row],[Unplanned Readmission Date]]-Table1[[#This Row],[Date of Hospital Discharge]],"")</f>
        <v/>
      </c>
      <c r="Q452" s="6" t="str">
        <f>IF(P452="","",VLOOKUP(P452,Validation!$F$4:$G$10,2,TRUE))</f>
        <v/>
      </c>
      <c r="R452" s="6" t="str">
        <f>IF(Table1[[#This Row],[Date of Hospital Discharge]]="","",TEXT(Table1[[#This Row],[Date of Hospital Discharge]],"mmmm"))</f>
        <v/>
      </c>
      <c r="S452" s="6" t="str">
        <f>IF(Table1[[#This Row],[Date of Hospital Discharge]]="","",IF(Table1[[#This Row],[Days Between Admissions]]&lt;=7,1,0))</f>
        <v/>
      </c>
      <c r="T452" s="6" t="str">
        <f>IF(Table1[[#This Row],[Date of Hospital Discharge]]="","",IF(Table1[[#This Row],[Days Between Admissions]]&lt;=14,1,0))</f>
        <v/>
      </c>
      <c r="U452" s="6" t="str">
        <f>IF(Table1[[#This Row],[Date of Hospital Discharge]]="","",IF(Table1[[#This Row],[Days Between Admissions]]&lt;=30,1,0))</f>
        <v/>
      </c>
      <c r="V452" s="6" t="str">
        <f>IF(Table1[[#This Row],[Date of Hospital Discharge]]="","",IF(Table1[[#This Row],[Days Between Admissions]]&lt;=60,1,0))</f>
        <v/>
      </c>
      <c r="W452" s="6" t="str">
        <f>IF(Table1[[#This Row],[Date of Hospital Discharge]]="","",IF(Table1[[#This Row],[Days Between Admissions]]&lt;=90,1,0))</f>
        <v/>
      </c>
      <c r="X452" s="6" t="str">
        <f>IF(Table1[[#This Row],[Date of Hospital Discharge]]="","",IF(Table1[[#This Row],[Days Between Admissions]]="",0,IF(Table1[[#This Row],[Days Between Admissions]]&gt;90,1,0)))</f>
        <v/>
      </c>
      <c r="Y452" s="6" t="str">
        <f>IF(Table1[[#This Row],[Date of Hospital Discharge]]="","",SUM(Table1[Discharge]))</f>
        <v/>
      </c>
      <c r="Z452" s="6" t="str">
        <f>IF(Table1[[#This Row],[Date of Hospital Discharge]]="","",SUM(Table1[Readmission]))</f>
        <v/>
      </c>
      <c r="AA452" s="6" t="str">
        <f>IF(Table1[[#This Row],[Date of Hospital Discharge]]="","",VLOOKUP(Table1[[#This Row],[Discharge Month]],$AI$9:$AJ$20,2,FALSE))</f>
        <v/>
      </c>
      <c r="AB452" s="6" t="str">
        <f>IF(Table1[[#This Row],[Date of Hospital Discharge]]="","",IF(Table1[[#This Row],[Readmission Bucket]]="Readmission within 7 days",1,0))</f>
        <v/>
      </c>
      <c r="AC452" s="6" t="str">
        <f>IF(Table1[[#This Row],[Date of Hospital Discharge]]="","",IF(Table1[[#This Row],[Readmission Bucket]]="Readmission within 14 days",1,0))</f>
        <v/>
      </c>
      <c r="AD452" s="6" t="str">
        <f>IF(Table1[[#This Row],[Date of Hospital Discharge]]="","",IF(Table1[[#This Row],[Readmission Bucket]]="Readmission within 30 days",1,0))</f>
        <v/>
      </c>
      <c r="AE452" s="6" t="str">
        <f>IF(Table1[[#This Row],[Date of Hospital Discharge]]="","",IF(Table1[[#This Row],[Readmission Bucket]]="Readmission within 60 days",1,0))</f>
        <v/>
      </c>
      <c r="AF452" s="6" t="str">
        <f>IF(Table1[[#This Row],[Date of Hospital Discharge]]="","",IF(Table1[[#This Row],[Readmission Bucket]]="Readmission within 90 days",1,0))</f>
        <v/>
      </c>
      <c r="AG452" s="6" t="str">
        <f>IF(Table1[[#This Row],[Date of Hospital Discharge]]="","",IF(Table1[[#This Row],[Readmission Bucket]]="Readmission Greater than 90 Days",1,0))</f>
        <v/>
      </c>
    </row>
    <row r="453" spans="1:33" x14ac:dyDescent="0.4">
      <c r="A453" s="8">
        <v>445</v>
      </c>
      <c r="F453" s="12"/>
      <c r="H453" s="10"/>
      <c r="I453" s="12"/>
      <c r="M453" s="11"/>
      <c r="N453" s="6" t="str">
        <f>IF(Table1[[#This Row],[Date of Hospital Discharge]]="","",1)</f>
        <v/>
      </c>
      <c r="O453" s="6" t="str">
        <f>IF(Table1[[#This Row],[Date of Hospital Discharge]]="","",IF(Table1[[#This Row],[Unplanned Readmission Date]]="",0,1))</f>
        <v/>
      </c>
      <c r="P453" s="6" t="str">
        <f>IF(Table1[[#This Row],[Readmission]]=1,Table1[[#This Row],[Unplanned Readmission Date]]-Table1[[#This Row],[Date of Hospital Discharge]],"")</f>
        <v/>
      </c>
      <c r="Q453" s="6" t="str">
        <f>IF(P453="","",VLOOKUP(P453,Validation!$F$4:$G$10,2,TRUE))</f>
        <v/>
      </c>
      <c r="R453" s="6" t="str">
        <f>IF(Table1[[#This Row],[Date of Hospital Discharge]]="","",TEXT(Table1[[#This Row],[Date of Hospital Discharge]],"mmmm"))</f>
        <v/>
      </c>
      <c r="S453" s="6" t="str">
        <f>IF(Table1[[#This Row],[Date of Hospital Discharge]]="","",IF(Table1[[#This Row],[Days Between Admissions]]&lt;=7,1,0))</f>
        <v/>
      </c>
      <c r="T453" s="6" t="str">
        <f>IF(Table1[[#This Row],[Date of Hospital Discharge]]="","",IF(Table1[[#This Row],[Days Between Admissions]]&lt;=14,1,0))</f>
        <v/>
      </c>
      <c r="U453" s="6" t="str">
        <f>IF(Table1[[#This Row],[Date of Hospital Discharge]]="","",IF(Table1[[#This Row],[Days Between Admissions]]&lt;=30,1,0))</f>
        <v/>
      </c>
      <c r="V453" s="6" t="str">
        <f>IF(Table1[[#This Row],[Date of Hospital Discharge]]="","",IF(Table1[[#This Row],[Days Between Admissions]]&lt;=60,1,0))</f>
        <v/>
      </c>
      <c r="W453" s="6" t="str">
        <f>IF(Table1[[#This Row],[Date of Hospital Discharge]]="","",IF(Table1[[#This Row],[Days Between Admissions]]&lt;=90,1,0))</f>
        <v/>
      </c>
      <c r="X453" s="6" t="str">
        <f>IF(Table1[[#This Row],[Date of Hospital Discharge]]="","",IF(Table1[[#This Row],[Days Between Admissions]]="",0,IF(Table1[[#This Row],[Days Between Admissions]]&gt;90,1,0)))</f>
        <v/>
      </c>
      <c r="Y453" s="6" t="str">
        <f>IF(Table1[[#This Row],[Date of Hospital Discharge]]="","",SUM(Table1[Discharge]))</f>
        <v/>
      </c>
      <c r="Z453" s="6" t="str">
        <f>IF(Table1[[#This Row],[Date of Hospital Discharge]]="","",SUM(Table1[Readmission]))</f>
        <v/>
      </c>
      <c r="AA453" s="6" t="str">
        <f>IF(Table1[[#This Row],[Date of Hospital Discharge]]="","",VLOOKUP(Table1[[#This Row],[Discharge Month]],$AI$9:$AJ$20,2,FALSE))</f>
        <v/>
      </c>
      <c r="AB453" s="6" t="str">
        <f>IF(Table1[[#This Row],[Date of Hospital Discharge]]="","",IF(Table1[[#This Row],[Readmission Bucket]]="Readmission within 7 days",1,0))</f>
        <v/>
      </c>
      <c r="AC453" s="6" t="str">
        <f>IF(Table1[[#This Row],[Date of Hospital Discharge]]="","",IF(Table1[[#This Row],[Readmission Bucket]]="Readmission within 14 days",1,0))</f>
        <v/>
      </c>
      <c r="AD453" s="6" t="str">
        <f>IF(Table1[[#This Row],[Date of Hospital Discharge]]="","",IF(Table1[[#This Row],[Readmission Bucket]]="Readmission within 30 days",1,0))</f>
        <v/>
      </c>
      <c r="AE453" s="6" t="str">
        <f>IF(Table1[[#This Row],[Date of Hospital Discharge]]="","",IF(Table1[[#This Row],[Readmission Bucket]]="Readmission within 60 days",1,0))</f>
        <v/>
      </c>
      <c r="AF453" s="6" t="str">
        <f>IF(Table1[[#This Row],[Date of Hospital Discharge]]="","",IF(Table1[[#This Row],[Readmission Bucket]]="Readmission within 90 days",1,0))</f>
        <v/>
      </c>
      <c r="AG453" s="6" t="str">
        <f>IF(Table1[[#This Row],[Date of Hospital Discharge]]="","",IF(Table1[[#This Row],[Readmission Bucket]]="Readmission Greater than 90 Days",1,0))</f>
        <v/>
      </c>
    </row>
    <row r="454" spans="1:33" x14ac:dyDescent="0.4">
      <c r="A454" s="8">
        <v>446</v>
      </c>
      <c r="F454" s="12"/>
      <c r="H454" s="10"/>
      <c r="I454" s="12"/>
      <c r="M454" s="11"/>
      <c r="N454" s="6" t="str">
        <f>IF(Table1[[#This Row],[Date of Hospital Discharge]]="","",1)</f>
        <v/>
      </c>
      <c r="O454" s="6" t="str">
        <f>IF(Table1[[#This Row],[Date of Hospital Discharge]]="","",IF(Table1[[#This Row],[Unplanned Readmission Date]]="",0,1))</f>
        <v/>
      </c>
      <c r="P454" s="6" t="str">
        <f>IF(Table1[[#This Row],[Readmission]]=1,Table1[[#This Row],[Unplanned Readmission Date]]-Table1[[#This Row],[Date of Hospital Discharge]],"")</f>
        <v/>
      </c>
      <c r="Q454" s="6" t="str">
        <f>IF(P454="","",VLOOKUP(P454,Validation!$F$4:$G$10,2,TRUE))</f>
        <v/>
      </c>
      <c r="R454" s="6" t="str">
        <f>IF(Table1[[#This Row],[Date of Hospital Discharge]]="","",TEXT(Table1[[#This Row],[Date of Hospital Discharge]],"mmmm"))</f>
        <v/>
      </c>
      <c r="S454" s="6" t="str">
        <f>IF(Table1[[#This Row],[Date of Hospital Discharge]]="","",IF(Table1[[#This Row],[Days Between Admissions]]&lt;=7,1,0))</f>
        <v/>
      </c>
      <c r="T454" s="6" t="str">
        <f>IF(Table1[[#This Row],[Date of Hospital Discharge]]="","",IF(Table1[[#This Row],[Days Between Admissions]]&lt;=14,1,0))</f>
        <v/>
      </c>
      <c r="U454" s="6" t="str">
        <f>IF(Table1[[#This Row],[Date of Hospital Discharge]]="","",IF(Table1[[#This Row],[Days Between Admissions]]&lt;=30,1,0))</f>
        <v/>
      </c>
      <c r="V454" s="6" t="str">
        <f>IF(Table1[[#This Row],[Date of Hospital Discharge]]="","",IF(Table1[[#This Row],[Days Between Admissions]]&lt;=60,1,0))</f>
        <v/>
      </c>
      <c r="W454" s="6" t="str">
        <f>IF(Table1[[#This Row],[Date of Hospital Discharge]]="","",IF(Table1[[#This Row],[Days Between Admissions]]&lt;=90,1,0))</f>
        <v/>
      </c>
      <c r="X454" s="6" t="str">
        <f>IF(Table1[[#This Row],[Date of Hospital Discharge]]="","",IF(Table1[[#This Row],[Days Between Admissions]]="",0,IF(Table1[[#This Row],[Days Between Admissions]]&gt;90,1,0)))</f>
        <v/>
      </c>
      <c r="Y454" s="6" t="str">
        <f>IF(Table1[[#This Row],[Date of Hospital Discharge]]="","",SUM(Table1[Discharge]))</f>
        <v/>
      </c>
      <c r="Z454" s="6" t="str">
        <f>IF(Table1[[#This Row],[Date of Hospital Discharge]]="","",SUM(Table1[Readmission]))</f>
        <v/>
      </c>
      <c r="AA454" s="6" t="str">
        <f>IF(Table1[[#This Row],[Date of Hospital Discharge]]="","",VLOOKUP(Table1[[#This Row],[Discharge Month]],$AI$9:$AJ$20,2,FALSE))</f>
        <v/>
      </c>
      <c r="AB454" s="6" t="str">
        <f>IF(Table1[[#This Row],[Date of Hospital Discharge]]="","",IF(Table1[[#This Row],[Readmission Bucket]]="Readmission within 7 days",1,0))</f>
        <v/>
      </c>
      <c r="AC454" s="6" t="str">
        <f>IF(Table1[[#This Row],[Date of Hospital Discharge]]="","",IF(Table1[[#This Row],[Readmission Bucket]]="Readmission within 14 days",1,0))</f>
        <v/>
      </c>
      <c r="AD454" s="6" t="str">
        <f>IF(Table1[[#This Row],[Date of Hospital Discharge]]="","",IF(Table1[[#This Row],[Readmission Bucket]]="Readmission within 30 days",1,0))</f>
        <v/>
      </c>
      <c r="AE454" s="6" t="str">
        <f>IF(Table1[[#This Row],[Date of Hospital Discharge]]="","",IF(Table1[[#This Row],[Readmission Bucket]]="Readmission within 60 days",1,0))</f>
        <v/>
      </c>
      <c r="AF454" s="6" t="str">
        <f>IF(Table1[[#This Row],[Date of Hospital Discharge]]="","",IF(Table1[[#This Row],[Readmission Bucket]]="Readmission within 90 days",1,0))</f>
        <v/>
      </c>
      <c r="AG454" s="6" t="str">
        <f>IF(Table1[[#This Row],[Date of Hospital Discharge]]="","",IF(Table1[[#This Row],[Readmission Bucket]]="Readmission Greater than 90 Days",1,0))</f>
        <v/>
      </c>
    </row>
    <row r="455" spans="1:33" x14ac:dyDescent="0.4">
      <c r="A455" s="8">
        <v>447</v>
      </c>
      <c r="F455" s="12"/>
      <c r="H455" s="10"/>
      <c r="I455" s="12"/>
      <c r="M455" s="11"/>
      <c r="N455" s="6" t="str">
        <f>IF(Table1[[#This Row],[Date of Hospital Discharge]]="","",1)</f>
        <v/>
      </c>
      <c r="O455" s="6" t="str">
        <f>IF(Table1[[#This Row],[Date of Hospital Discharge]]="","",IF(Table1[[#This Row],[Unplanned Readmission Date]]="",0,1))</f>
        <v/>
      </c>
      <c r="P455" s="6" t="str">
        <f>IF(Table1[[#This Row],[Readmission]]=1,Table1[[#This Row],[Unplanned Readmission Date]]-Table1[[#This Row],[Date of Hospital Discharge]],"")</f>
        <v/>
      </c>
      <c r="Q455" s="6" t="str">
        <f>IF(P455="","",VLOOKUP(P455,Validation!$F$4:$G$10,2,TRUE))</f>
        <v/>
      </c>
      <c r="R455" s="6" t="str">
        <f>IF(Table1[[#This Row],[Date of Hospital Discharge]]="","",TEXT(Table1[[#This Row],[Date of Hospital Discharge]],"mmmm"))</f>
        <v/>
      </c>
      <c r="S455" s="6" t="str">
        <f>IF(Table1[[#This Row],[Date of Hospital Discharge]]="","",IF(Table1[[#This Row],[Days Between Admissions]]&lt;=7,1,0))</f>
        <v/>
      </c>
      <c r="T455" s="6" t="str">
        <f>IF(Table1[[#This Row],[Date of Hospital Discharge]]="","",IF(Table1[[#This Row],[Days Between Admissions]]&lt;=14,1,0))</f>
        <v/>
      </c>
      <c r="U455" s="6" t="str">
        <f>IF(Table1[[#This Row],[Date of Hospital Discharge]]="","",IF(Table1[[#This Row],[Days Between Admissions]]&lt;=30,1,0))</f>
        <v/>
      </c>
      <c r="V455" s="6" t="str">
        <f>IF(Table1[[#This Row],[Date of Hospital Discharge]]="","",IF(Table1[[#This Row],[Days Between Admissions]]&lt;=60,1,0))</f>
        <v/>
      </c>
      <c r="W455" s="6" t="str">
        <f>IF(Table1[[#This Row],[Date of Hospital Discharge]]="","",IF(Table1[[#This Row],[Days Between Admissions]]&lt;=90,1,0))</f>
        <v/>
      </c>
      <c r="X455" s="6" t="str">
        <f>IF(Table1[[#This Row],[Date of Hospital Discharge]]="","",IF(Table1[[#This Row],[Days Between Admissions]]="",0,IF(Table1[[#This Row],[Days Between Admissions]]&gt;90,1,0)))</f>
        <v/>
      </c>
      <c r="Y455" s="6" t="str">
        <f>IF(Table1[[#This Row],[Date of Hospital Discharge]]="","",SUM(Table1[Discharge]))</f>
        <v/>
      </c>
      <c r="Z455" s="6" t="str">
        <f>IF(Table1[[#This Row],[Date of Hospital Discharge]]="","",SUM(Table1[Readmission]))</f>
        <v/>
      </c>
      <c r="AA455" s="6" t="str">
        <f>IF(Table1[[#This Row],[Date of Hospital Discharge]]="","",VLOOKUP(Table1[[#This Row],[Discharge Month]],$AI$9:$AJ$20,2,FALSE))</f>
        <v/>
      </c>
      <c r="AB455" s="6" t="str">
        <f>IF(Table1[[#This Row],[Date of Hospital Discharge]]="","",IF(Table1[[#This Row],[Readmission Bucket]]="Readmission within 7 days",1,0))</f>
        <v/>
      </c>
      <c r="AC455" s="6" t="str">
        <f>IF(Table1[[#This Row],[Date of Hospital Discharge]]="","",IF(Table1[[#This Row],[Readmission Bucket]]="Readmission within 14 days",1,0))</f>
        <v/>
      </c>
      <c r="AD455" s="6" t="str">
        <f>IF(Table1[[#This Row],[Date of Hospital Discharge]]="","",IF(Table1[[#This Row],[Readmission Bucket]]="Readmission within 30 days",1,0))</f>
        <v/>
      </c>
      <c r="AE455" s="6" t="str">
        <f>IF(Table1[[#This Row],[Date of Hospital Discharge]]="","",IF(Table1[[#This Row],[Readmission Bucket]]="Readmission within 60 days",1,0))</f>
        <v/>
      </c>
      <c r="AF455" s="6" t="str">
        <f>IF(Table1[[#This Row],[Date of Hospital Discharge]]="","",IF(Table1[[#This Row],[Readmission Bucket]]="Readmission within 90 days",1,0))</f>
        <v/>
      </c>
      <c r="AG455" s="6" t="str">
        <f>IF(Table1[[#This Row],[Date of Hospital Discharge]]="","",IF(Table1[[#This Row],[Readmission Bucket]]="Readmission Greater than 90 Days",1,0))</f>
        <v/>
      </c>
    </row>
    <row r="456" spans="1:33" x14ac:dyDescent="0.4">
      <c r="A456" s="8">
        <v>448</v>
      </c>
      <c r="F456" s="12"/>
      <c r="H456" s="10"/>
      <c r="I456" s="12"/>
      <c r="M456" s="11"/>
      <c r="N456" s="6" t="str">
        <f>IF(Table1[[#This Row],[Date of Hospital Discharge]]="","",1)</f>
        <v/>
      </c>
      <c r="O456" s="6" t="str">
        <f>IF(Table1[[#This Row],[Date of Hospital Discharge]]="","",IF(Table1[[#This Row],[Unplanned Readmission Date]]="",0,1))</f>
        <v/>
      </c>
      <c r="P456" s="6" t="str">
        <f>IF(Table1[[#This Row],[Readmission]]=1,Table1[[#This Row],[Unplanned Readmission Date]]-Table1[[#This Row],[Date of Hospital Discharge]],"")</f>
        <v/>
      </c>
      <c r="Q456" s="6" t="str">
        <f>IF(P456="","",VLOOKUP(P456,Validation!$F$4:$G$10,2,TRUE))</f>
        <v/>
      </c>
      <c r="R456" s="6" t="str">
        <f>IF(Table1[[#This Row],[Date of Hospital Discharge]]="","",TEXT(Table1[[#This Row],[Date of Hospital Discharge]],"mmmm"))</f>
        <v/>
      </c>
      <c r="S456" s="6" t="str">
        <f>IF(Table1[[#This Row],[Date of Hospital Discharge]]="","",IF(Table1[[#This Row],[Days Between Admissions]]&lt;=7,1,0))</f>
        <v/>
      </c>
      <c r="T456" s="6" t="str">
        <f>IF(Table1[[#This Row],[Date of Hospital Discharge]]="","",IF(Table1[[#This Row],[Days Between Admissions]]&lt;=14,1,0))</f>
        <v/>
      </c>
      <c r="U456" s="6" t="str">
        <f>IF(Table1[[#This Row],[Date of Hospital Discharge]]="","",IF(Table1[[#This Row],[Days Between Admissions]]&lt;=30,1,0))</f>
        <v/>
      </c>
      <c r="V456" s="6" t="str">
        <f>IF(Table1[[#This Row],[Date of Hospital Discharge]]="","",IF(Table1[[#This Row],[Days Between Admissions]]&lt;=60,1,0))</f>
        <v/>
      </c>
      <c r="W456" s="6" t="str">
        <f>IF(Table1[[#This Row],[Date of Hospital Discharge]]="","",IF(Table1[[#This Row],[Days Between Admissions]]&lt;=90,1,0))</f>
        <v/>
      </c>
      <c r="X456" s="6" t="str">
        <f>IF(Table1[[#This Row],[Date of Hospital Discharge]]="","",IF(Table1[[#This Row],[Days Between Admissions]]="",0,IF(Table1[[#This Row],[Days Between Admissions]]&gt;90,1,0)))</f>
        <v/>
      </c>
      <c r="Y456" s="6" t="str">
        <f>IF(Table1[[#This Row],[Date of Hospital Discharge]]="","",SUM(Table1[Discharge]))</f>
        <v/>
      </c>
      <c r="Z456" s="6" t="str">
        <f>IF(Table1[[#This Row],[Date of Hospital Discharge]]="","",SUM(Table1[Readmission]))</f>
        <v/>
      </c>
      <c r="AA456" s="6" t="str">
        <f>IF(Table1[[#This Row],[Date of Hospital Discharge]]="","",VLOOKUP(Table1[[#This Row],[Discharge Month]],$AI$9:$AJ$20,2,FALSE))</f>
        <v/>
      </c>
      <c r="AB456" s="6" t="str">
        <f>IF(Table1[[#This Row],[Date of Hospital Discharge]]="","",IF(Table1[[#This Row],[Readmission Bucket]]="Readmission within 7 days",1,0))</f>
        <v/>
      </c>
      <c r="AC456" s="6" t="str">
        <f>IF(Table1[[#This Row],[Date of Hospital Discharge]]="","",IF(Table1[[#This Row],[Readmission Bucket]]="Readmission within 14 days",1,0))</f>
        <v/>
      </c>
      <c r="AD456" s="6" t="str">
        <f>IF(Table1[[#This Row],[Date of Hospital Discharge]]="","",IF(Table1[[#This Row],[Readmission Bucket]]="Readmission within 30 days",1,0))</f>
        <v/>
      </c>
      <c r="AE456" s="6" t="str">
        <f>IF(Table1[[#This Row],[Date of Hospital Discharge]]="","",IF(Table1[[#This Row],[Readmission Bucket]]="Readmission within 60 days",1,0))</f>
        <v/>
      </c>
      <c r="AF456" s="6" t="str">
        <f>IF(Table1[[#This Row],[Date of Hospital Discharge]]="","",IF(Table1[[#This Row],[Readmission Bucket]]="Readmission within 90 days",1,0))</f>
        <v/>
      </c>
      <c r="AG456" s="6" t="str">
        <f>IF(Table1[[#This Row],[Date of Hospital Discharge]]="","",IF(Table1[[#This Row],[Readmission Bucket]]="Readmission Greater than 90 Days",1,0))</f>
        <v/>
      </c>
    </row>
    <row r="457" spans="1:33" x14ac:dyDescent="0.4">
      <c r="A457" s="8">
        <v>449</v>
      </c>
      <c r="F457" s="12"/>
      <c r="H457" s="10"/>
      <c r="I457" s="12"/>
      <c r="M457" s="11"/>
      <c r="N457" s="6" t="str">
        <f>IF(Table1[[#This Row],[Date of Hospital Discharge]]="","",1)</f>
        <v/>
      </c>
      <c r="O457" s="6" t="str">
        <f>IF(Table1[[#This Row],[Date of Hospital Discharge]]="","",IF(Table1[[#This Row],[Unplanned Readmission Date]]="",0,1))</f>
        <v/>
      </c>
      <c r="P457" s="6" t="str">
        <f>IF(Table1[[#This Row],[Readmission]]=1,Table1[[#This Row],[Unplanned Readmission Date]]-Table1[[#This Row],[Date of Hospital Discharge]],"")</f>
        <v/>
      </c>
      <c r="Q457" s="6" t="str">
        <f>IF(P457="","",VLOOKUP(P457,Validation!$F$4:$G$10,2,TRUE))</f>
        <v/>
      </c>
      <c r="R457" s="6" t="str">
        <f>IF(Table1[[#This Row],[Date of Hospital Discharge]]="","",TEXT(Table1[[#This Row],[Date of Hospital Discharge]],"mmmm"))</f>
        <v/>
      </c>
      <c r="S457" s="6" t="str">
        <f>IF(Table1[[#This Row],[Date of Hospital Discharge]]="","",IF(Table1[[#This Row],[Days Between Admissions]]&lt;=7,1,0))</f>
        <v/>
      </c>
      <c r="T457" s="6" t="str">
        <f>IF(Table1[[#This Row],[Date of Hospital Discharge]]="","",IF(Table1[[#This Row],[Days Between Admissions]]&lt;=14,1,0))</f>
        <v/>
      </c>
      <c r="U457" s="6" t="str">
        <f>IF(Table1[[#This Row],[Date of Hospital Discharge]]="","",IF(Table1[[#This Row],[Days Between Admissions]]&lt;=30,1,0))</f>
        <v/>
      </c>
      <c r="V457" s="6" t="str">
        <f>IF(Table1[[#This Row],[Date of Hospital Discharge]]="","",IF(Table1[[#This Row],[Days Between Admissions]]&lt;=60,1,0))</f>
        <v/>
      </c>
      <c r="W457" s="6" t="str">
        <f>IF(Table1[[#This Row],[Date of Hospital Discharge]]="","",IF(Table1[[#This Row],[Days Between Admissions]]&lt;=90,1,0))</f>
        <v/>
      </c>
      <c r="X457" s="6" t="str">
        <f>IF(Table1[[#This Row],[Date of Hospital Discharge]]="","",IF(Table1[[#This Row],[Days Between Admissions]]="",0,IF(Table1[[#This Row],[Days Between Admissions]]&gt;90,1,0)))</f>
        <v/>
      </c>
      <c r="Y457" s="6" t="str">
        <f>IF(Table1[[#This Row],[Date of Hospital Discharge]]="","",SUM(Table1[Discharge]))</f>
        <v/>
      </c>
      <c r="Z457" s="6" t="str">
        <f>IF(Table1[[#This Row],[Date of Hospital Discharge]]="","",SUM(Table1[Readmission]))</f>
        <v/>
      </c>
      <c r="AA457" s="6" t="str">
        <f>IF(Table1[[#This Row],[Date of Hospital Discharge]]="","",VLOOKUP(Table1[[#This Row],[Discharge Month]],$AI$9:$AJ$20,2,FALSE))</f>
        <v/>
      </c>
      <c r="AB457" s="6" t="str">
        <f>IF(Table1[[#This Row],[Date of Hospital Discharge]]="","",IF(Table1[[#This Row],[Readmission Bucket]]="Readmission within 7 days",1,0))</f>
        <v/>
      </c>
      <c r="AC457" s="6" t="str">
        <f>IF(Table1[[#This Row],[Date of Hospital Discharge]]="","",IF(Table1[[#This Row],[Readmission Bucket]]="Readmission within 14 days",1,0))</f>
        <v/>
      </c>
      <c r="AD457" s="6" t="str">
        <f>IF(Table1[[#This Row],[Date of Hospital Discharge]]="","",IF(Table1[[#This Row],[Readmission Bucket]]="Readmission within 30 days",1,0))</f>
        <v/>
      </c>
      <c r="AE457" s="6" t="str">
        <f>IF(Table1[[#This Row],[Date of Hospital Discharge]]="","",IF(Table1[[#This Row],[Readmission Bucket]]="Readmission within 60 days",1,0))</f>
        <v/>
      </c>
      <c r="AF457" s="6" t="str">
        <f>IF(Table1[[#This Row],[Date of Hospital Discharge]]="","",IF(Table1[[#This Row],[Readmission Bucket]]="Readmission within 90 days",1,0))</f>
        <v/>
      </c>
      <c r="AG457" s="6" t="str">
        <f>IF(Table1[[#This Row],[Date of Hospital Discharge]]="","",IF(Table1[[#This Row],[Readmission Bucket]]="Readmission Greater than 90 Days",1,0))</f>
        <v/>
      </c>
    </row>
    <row r="458" spans="1:33" x14ac:dyDescent="0.4">
      <c r="A458" s="8">
        <v>450</v>
      </c>
      <c r="F458" s="12"/>
      <c r="H458" s="10"/>
      <c r="I458" s="12"/>
      <c r="M458" s="11"/>
      <c r="N458" s="6" t="str">
        <f>IF(Table1[[#This Row],[Date of Hospital Discharge]]="","",1)</f>
        <v/>
      </c>
      <c r="O458" s="6" t="str">
        <f>IF(Table1[[#This Row],[Date of Hospital Discharge]]="","",IF(Table1[[#This Row],[Unplanned Readmission Date]]="",0,1))</f>
        <v/>
      </c>
      <c r="P458" s="6" t="str">
        <f>IF(Table1[[#This Row],[Readmission]]=1,Table1[[#This Row],[Unplanned Readmission Date]]-Table1[[#This Row],[Date of Hospital Discharge]],"")</f>
        <v/>
      </c>
      <c r="Q458" s="6" t="str">
        <f>IF(P458="","",VLOOKUP(P458,Validation!$F$4:$G$10,2,TRUE))</f>
        <v/>
      </c>
      <c r="R458" s="6" t="str">
        <f>IF(Table1[[#This Row],[Date of Hospital Discharge]]="","",TEXT(Table1[[#This Row],[Date of Hospital Discharge]],"mmmm"))</f>
        <v/>
      </c>
      <c r="S458" s="6" t="str">
        <f>IF(Table1[[#This Row],[Date of Hospital Discharge]]="","",IF(Table1[[#This Row],[Days Between Admissions]]&lt;=7,1,0))</f>
        <v/>
      </c>
      <c r="T458" s="6" t="str">
        <f>IF(Table1[[#This Row],[Date of Hospital Discharge]]="","",IF(Table1[[#This Row],[Days Between Admissions]]&lt;=14,1,0))</f>
        <v/>
      </c>
      <c r="U458" s="6" t="str">
        <f>IF(Table1[[#This Row],[Date of Hospital Discharge]]="","",IF(Table1[[#This Row],[Days Between Admissions]]&lt;=30,1,0))</f>
        <v/>
      </c>
      <c r="V458" s="6" t="str">
        <f>IF(Table1[[#This Row],[Date of Hospital Discharge]]="","",IF(Table1[[#This Row],[Days Between Admissions]]&lt;=60,1,0))</f>
        <v/>
      </c>
      <c r="W458" s="6" t="str">
        <f>IF(Table1[[#This Row],[Date of Hospital Discharge]]="","",IF(Table1[[#This Row],[Days Between Admissions]]&lt;=90,1,0))</f>
        <v/>
      </c>
      <c r="X458" s="6" t="str">
        <f>IF(Table1[[#This Row],[Date of Hospital Discharge]]="","",IF(Table1[[#This Row],[Days Between Admissions]]="",0,IF(Table1[[#This Row],[Days Between Admissions]]&gt;90,1,0)))</f>
        <v/>
      </c>
      <c r="Y458" s="6" t="str">
        <f>IF(Table1[[#This Row],[Date of Hospital Discharge]]="","",SUM(Table1[Discharge]))</f>
        <v/>
      </c>
      <c r="Z458" s="6" t="str">
        <f>IF(Table1[[#This Row],[Date of Hospital Discharge]]="","",SUM(Table1[Readmission]))</f>
        <v/>
      </c>
      <c r="AA458" s="6" t="str">
        <f>IF(Table1[[#This Row],[Date of Hospital Discharge]]="","",VLOOKUP(Table1[[#This Row],[Discharge Month]],$AI$9:$AJ$20,2,FALSE))</f>
        <v/>
      </c>
      <c r="AB458" s="6" t="str">
        <f>IF(Table1[[#This Row],[Date of Hospital Discharge]]="","",IF(Table1[[#This Row],[Readmission Bucket]]="Readmission within 7 days",1,0))</f>
        <v/>
      </c>
      <c r="AC458" s="6" t="str">
        <f>IF(Table1[[#This Row],[Date of Hospital Discharge]]="","",IF(Table1[[#This Row],[Readmission Bucket]]="Readmission within 14 days",1,0))</f>
        <v/>
      </c>
      <c r="AD458" s="6" t="str">
        <f>IF(Table1[[#This Row],[Date of Hospital Discharge]]="","",IF(Table1[[#This Row],[Readmission Bucket]]="Readmission within 30 days",1,0))</f>
        <v/>
      </c>
      <c r="AE458" s="6" t="str">
        <f>IF(Table1[[#This Row],[Date of Hospital Discharge]]="","",IF(Table1[[#This Row],[Readmission Bucket]]="Readmission within 60 days",1,0))</f>
        <v/>
      </c>
      <c r="AF458" s="6" t="str">
        <f>IF(Table1[[#This Row],[Date of Hospital Discharge]]="","",IF(Table1[[#This Row],[Readmission Bucket]]="Readmission within 90 days",1,0))</f>
        <v/>
      </c>
      <c r="AG458" s="6" t="str">
        <f>IF(Table1[[#This Row],[Date of Hospital Discharge]]="","",IF(Table1[[#This Row],[Readmission Bucket]]="Readmission Greater than 90 Days",1,0))</f>
        <v/>
      </c>
    </row>
    <row r="459" spans="1:33" x14ac:dyDescent="0.4">
      <c r="A459" s="8">
        <v>451</v>
      </c>
      <c r="F459" s="12"/>
      <c r="H459" s="10"/>
      <c r="I459" s="12"/>
      <c r="M459" s="11"/>
      <c r="N459" s="6" t="str">
        <f>IF(Table1[[#This Row],[Date of Hospital Discharge]]="","",1)</f>
        <v/>
      </c>
      <c r="O459" s="6" t="str">
        <f>IF(Table1[[#This Row],[Date of Hospital Discharge]]="","",IF(Table1[[#This Row],[Unplanned Readmission Date]]="",0,1))</f>
        <v/>
      </c>
      <c r="P459" s="6" t="str">
        <f>IF(Table1[[#This Row],[Readmission]]=1,Table1[[#This Row],[Unplanned Readmission Date]]-Table1[[#This Row],[Date of Hospital Discharge]],"")</f>
        <v/>
      </c>
      <c r="Q459" s="6" t="str">
        <f>IF(P459="","",VLOOKUP(P459,Validation!$F$4:$G$10,2,TRUE))</f>
        <v/>
      </c>
      <c r="R459" s="6" t="str">
        <f>IF(Table1[[#This Row],[Date of Hospital Discharge]]="","",TEXT(Table1[[#This Row],[Date of Hospital Discharge]],"mmmm"))</f>
        <v/>
      </c>
      <c r="S459" s="6" t="str">
        <f>IF(Table1[[#This Row],[Date of Hospital Discharge]]="","",IF(Table1[[#This Row],[Days Between Admissions]]&lt;=7,1,0))</f>
        <v/>
      </c>
      <c r="T459" s="6" t="str">
        <f>IF(Table1[[#This Row],[Date of Hospital Discharge]]="","",IF(Table1[[#This Row],[Days Between Admissions]]&lt;=14,1,0))</f>
        <v/>
      </c>
      <c r="U459" s="6" t="str">
        <f>IF(Table1[[#This Row],[Date of Hospital Discharge]]="","",IF(Table1[[#This Row],[Days Between Admissions]]&lt;=30,1,0))</f>
        <v/>
      </c>
      <c r="V459" s="6" t="str">
        <f>IF(Table1[[#This Row],[Date of Hospital Discharge]]="","",IF(Table1[[#This Row],[Days Between Admissions]]&lt;=60,1,0))</f>
        <v/>
      </c>
      <c r="W459" s="6" t="str">
        <f>IF(Table1[[#This Row],[Date of Hospital Discharge]]="","",IF(Table1[[#This Row],[Days Between Admissions]]&lt;=90,1,0))</f>
        <v/>
      </c>
      <c r="X459" s="6" t="str">
        <f>IF(Table1[[#This Row],[Date of Hospital Discharge]]="","",IF(Table1[[#This Row],[Days Between Admissions]]="",0,IF(Table1[[#This Row],[Days Between Admissions]]&gt;90,1,0)))</f>
        <v/>
      </c>
      <c r="Y459" s="6" t="str">
        <f>IF(Table1[[#This Row],[Date of Hospital Discharge]]="","",SUM(Table1[Discharge]))</f>
        <v/>
      </c>
      <c r="Z459" s="6" t="str">
        <f>IF(Table1[[#This Row],[Date of Hospital Discharge]]="","",SUM(Table1[Readmission]))</f>
        <v/>
      </c>
      <c r="AA459" s="6" t="str">
        <f>IF(Table1[[#This Row],[Date of Hospital Discharge]]="","",VLOOKUP(Table1[[#This Row],[Discharge Month]],$AI$9:$AJ$20,2,FALSE))</f>
        <v/>
      </c>
      <c r="AB459" s="6" t="str">
        <f>IF(Table1[[#This Row],[Date of Hospital Discharge]]="","",IF(Table1[[#This Row],[Readmission Bucket]]="Readmission within 7 days",1,0))</f>
        <v/>
      </c>
      <c r="AC459" s="6" t="str">
        <f>IF(Table1[[#This Row],[Date of Hospital Discharge]]="","",IF(Table1[[#This Row],[Readmission Bucket]]="Readmission within 14 days",1,0))</f>
        <v/>
      </c>
      <c r="AD459" s="6" t="str">
        <f>IF(Table1[[#This Row],[Date of Hospital Discharge]]="","",IF(Table1[[#This Row],[Readmission Bucket]]="Readmission within 30 days",1,0))</f>
        <v/>
      </c>
      <c r="AE459" s="6" t="str">
        <f>IF(Table1[[#This Row],[Date of Hospital Discharge]]="","",IF(Table1[[#This Row],[Readmission Bucket]]="Readmission within 60 days",1,0))</f>
        <v/>
      </c>
      <c r="AF459" s="6" t="str">
        <f>IF(Table1[[#This Row],[Date of Hospital Discharge]]="","",IF(Table1[[#This Row],[Readmission Bucket]]="Readmission within 90 days",1,0))</f>
        <v/>
      </c>
      <c r="AG459" s="6" t="str">
        <f>IF(Table1[[#This Row],[Date of Hospital Discharge]]="","",IF(Table1[[#This Row],[Readmission Bucket]]="Readmission Greater than 90 Days",1,0))</f>
        <v/>
      </c>
    </row>
    <row r="460" spans="1:33" x14ac:dyDescent="0.4">
      <c r="A460" s="8">
        <v>452</v>
      </c>
      <c r="F460" s="12"/>
      <c r="H460" s="10"/>
      <c r="I460" s="12"/>
      <c r="M460" s="11"/>
      <c r="N460" s="6" t="str">
        <f>IF(Table1[[#This Row],[Date of Hospital Discharge]]="","",1)</f>
        <v/>
      </c>
      <c r="O460" s="6" t="str">
        <f>IF(Table1[[#This Row],[Date of Hospital Discharge]]="","",IF(Table1[[#This Row],[Unplanned Readmission Date]]="",0,1))</f>
        <v/>
      </c>
      <c r="P460" s="6" t="str">
        <f>IF(Table1[[#This Row],[Readmission]]=1,Table1[[#This Row],[Unplanned Readmission Date]]-Table1[[#This Row],[Date of Hospital Discharge]],"")</f>
        <v/>
      </c>
      <c r="Q460" s="6" t="str">
        <f>IF(P460="","",VLOOKUP(P460,Validation!$F$4:$G$10,2,TRUE))</f>
        <v/>
      </c>
      <c r="R460" s="6" t="str">
        <f>IF(Table1[[#This Row],[Date of Hospital Discharge]]="","",TEXT(Table1[[#This Row],[Date of Hospital Discharge]],"mmmm"))</f>
        <v/>
      </c>
      <c r="S460" s="6" t="str">
        <f>IF(Table1[[#This Row],[Date of Hospital Discharge]]="","",IF(Table1[[#This Row],[Days Between Admissions]]&lt;=7,1,0))</f>
        <v/>
      </c>
      <c r="T460" s="6" t="str">
        <f>IF(Table1[[#This Row],[Date of Hospital Discharge]]="","",IF(Table1[[#This Row],[Days Between Admissions]]&lt;=14,1,0))</f>
        <v/>
      </c>
      <c r="U460" s="6" t="str">
        <f>IF(Table1[[#This Row],[Date of Hospital Discharge]]="","",IF(Table1[[#This Row],[Days Between Admissions]]&lt;=30,1,0))</f>
        <v/>
      </c>
      <c r="V460" s="6" t="str">
        <f>IF(Table1[[#This Row],[Date of Hospital Discharge]]="","",IF(Table1[[#This Row],[Days Between Admissions]]&lt;=60,1,0))</f>
        <v/>
      </c>
      <c r="W460" s="6" t="str">
        <f>IF(Table1[[#This Row],[Date of Hospital Discharge]]="","",IF(Table1[[#This Row],[Days Between Admissions]]&lt;=90,1,0))</f>
        <v/>
      </c>
      <c r="X460" s="6" t="str">
        <f>IF(Table1[[#This Row],[Date of Hospital Discharge]]="","",IF(Table1[[#This Row],[Days Between Admissions]]="",0,IF(Table1[[#This Row],[Days Between Admissions]]&gt;90,1,0)))</f>
        <v/>
      </c>
      <c r="Y460" s="6" t="str">
        <f>IF(Table1[[#This Row],[Date of Hospital Discharge]]="","",SUM(Table1[Discharge]))</f>
        <v/>
      </c>
      <c r="Z460" s="6" t="str">
        <f>IF(Table1[[#This Row],[Date of Hospital Discharge]]="","",SUM(Table1[Readmission]))</f>
        <v/>
      </c>
      <c r="AA460" s="6" t="str">
        <f>IF(Table1[[#This Row],[Date of Hospital Discharge]]="","",VLOOKUP(Table1[[#This Row],[Discharge Month]],$AI$9:$AJ$20,2,FALSE))</f>
        <v/>
      </c>
      <c r="AB460" s="6" t="str">
        <f>IF(Table1[[#This Row],[Date of Hospital Discharge]]="","",IF(Table1[[#This Row],[Readmission Bucket]]="Readmission within 7 days",1,0))</f>
        <v/>
      </c>
      <c r="AC460" s="6" t="str">
        <f>IF(Table1[[#This Row],[Date of Hospital Discharge]]="","",IF(Table1[[#This Row],[Readmission Bucket]]="Readmission within 14 days",1,0))</f>
        <v/>
      </c>
      <c r="AD460" s="6" t="str">
        <f>IF(Table1[[#This Row],[Date of Hospital Discharge]]="","",IF(Table1[[#This Row],[Readmission Bucket]]="Readmission within 30 days",1,0))</f>
        <v/>
      </c>
      <c r="AE460" s="6" t="str">
        <f>IF(Table1[[#This Row],[Date of Hospital Discharge]]="","",IF(Table1[[#This Row],[Readmission Bucket]]="Readmission within 60 days",1,0))</f>
        <v/>
      </c>
      <c r="AF460" s="6" t="str">
        <f>IF(Table1[[#This Row],[Date of Hospital Discharge]]="","",IF(Table1[[#This Row],[Readmission Bucket]]="Readmission within 90 days",1,0))</f>
        <v/>
      </c>
      <c r="AG460" s="6" t="str">
        <f>IF(Table1[[#This Row],[Date of Hospital Discharge]]="","",IF(Table1[[#This Row],[Readmission Bucket]]="Readmission Greater than 90 Days",1,0))</f>
        <v/>
      </c>
    </row>
    <row r="461" spans="1:33" x14ac:dyDescent="0.4">
      <c r="A461" s="8">
        <v>453</v>
      </c>
      <c r="F461" s="12"/>
      <c r="H461" s="10"/>
      <c r="I461" s="12"/>
      <c r="M461" s="11"/>
      <c r="N461" s="6" t="str">
        <f>IF(Table1[[#This Row],[Date of Hospital Discharge]]="","",1)</f>
        <v/>
      </c>
      <c r="O461" s="6" t="str">
        <f>IF(Table1[[#This Row],[Date of Hospital Discharge]]="","",IF(Table1[[#This Row],[Unplanned Readmission Date]]="",0,1))</f>
        <v/>
      </c>
      <c r="P461" s="6" t="str">
        <f>IF(Table1[[#This Row],[Readmission]]=1,Table1[[#This Row],[Unplanned Readmission Date]]-Table1[[#This Row],[Date of Hospital Discharge]],"")</f>
        <v/>
      </c>
      <c r="Q461" s="6" t="str">
        <f>IF(P461="","",VLOOKUP(P461,Validation!$F$4:$G$10,2,TRUE))</f>
        <v/>
      </c>
      <c r="R461" s="6" t="str">
        <f>IF(Table1[[#This Row],[Date of Hospital Discharge]]="","",TEXT(Table1[[#This Row],[Date of Hospital Discharge]],"mmmm"))</f>
        <v/>
      </c>
      <c r="S461" s="6" t="str">
        <f>IF(Table1[[#This Row],[Date of Hospital Discharge]]="","",IF(Table1[[#This Row],[Days Between Admissions]]&lt;=7,1,0))</f>
        <v/>
      </c>
      <c r="T461" s="6" t="str">
        <f>IF(Table1[[#This Row],[Date of Hospital Discharge]]="","",IF(Table1[[#This Row],[Days Between Admissions]]&lt;=14,1,0))</f>
        <v/>
      </c>
      <c r="U461" s="6" t="str">
        <f>IF(Table1[[#This Row],[Date of Hospital Discharge]]="","",IF(Table1[[#This Row],[Days Between Admissions]]&lt;=30,1,0))</f>
        <v/>
      </c>
      <c r="V461" s="6" t="str">
        <f>IF(Table1[[#This Row],[Date of Hospital Discharge]]="","",IF(Table1[[#This Row],[Days Between Admissions]]&lt;=60,1,0))</f>
        <v/>
      </c>
      <c r="W461" s="6" t="str">
        <f>IF(Table1[[#This Row],[Date of Hospital Discharge]]="","",IF(Table1[[#This Row],[Days Between Admissions]]&lt;=90,1,0))</f>
        <v/>
      </c>
      <c r="X461" s="6" t="str">
        <f>IF(Table1[[#This Row],[Date of Hospital Discharge]]="","",IF(Table1[[#This Row],[Days Between Admissions]]="",0,IF(Table1[[#This Row],[Days Between Admissions]]&gt;90,1,0)))</f>
        <v/>
      </c>
      <c r="Y461" s="6" t="str">
        <f>IF(Table1[[#This Row],[Date of Hospital Discharge]]="","",SUM(Table1[Discharge]))</f>
        <v/>
      </c>
      <c r="Z461" s="6" t="str">
        <f>IF(Table1[[#This Row],[Date of Hospital Discharge]]="","",SUM(Table1[Readmission]))</f>
        <v/>
      </c>
      <c r="AA461" s="6" t="str">
        <f>IF(Table1[[#This Row],[Date of Hospital Discharge]]="","",VLOOKUP(Table1[[#This Row],[Discharge Month]],$AI$9:$AJ$20,2,FALSE))</f>
        <v/>
      </c>
      <c r="AB461" s="6" t="str">
        <f>IF(Table1[[#This Row],[Date of Hospital Discharge]]="","",IF(Table1[[#This Row],[Readmission Bucket]]="Readmission within 7 days",1,0))</f>
        <v/>
      </c>
      <c r="AC461" s="6" t="str">
        <f>IF(Table1[[#This Row],[Date of Hospital Discharge]]="","",IF(Table1[[#This Row],[Readmission Bucket]]="Readmission within 14 days",1,0))</f>
        <v/>
      </c>
      <c r="AD461" s="6" t="str">
        <f>IF(Table1[[#This Row],[Date of Hospital Discharge]]="","",IF(Table1[[#This Row],[Readmission Bucket]]="Readmission within 30 days",1,0))</f>
        <v/>
      </c>
      <c r="AE461" s="6" t="str">
        <f>IF(Table1[[#This Row],[Date of Hospital Discharge]]="","",IF(Table1[[#This Row],[Readmission Bucket]]="Readmission within 60 days",1,0))</f>
        <v/>
      </c>
      <c r="AF461" s="6" t="str">
        <f>IF(Table1[[#This Row],[Date of Hospital Discharge]]="","",IF(Table1[[#This Row],[Readmission Bucket]]="Readmission within 90 days",1,0))</f>
        <v/>
      </c>
      <c r="AG461" s="6" t="str">
        <f>IF(Table1[[#This Row],[Date of Hospital Discharge]]="","",IF(Table1[[#This Row],[Readmission Bucket]]="Readmission Greater than 90 Days",1,0))</f>
        <v/>
      </c>
    </row>
    <row r="462" spans="1:33" x14ac:dyDescent="0.4">
      <c r="A462" s="8">
        <v>454</v>
      </c>
      <c r="F462" s="12"/>
      <c r="H462" s="10"/>
      <c r="I462" s="12"/>
      <c r="M462" s="11"/>
      <c r="N462" s="6" t="str">
        <f>IF(Table1[[#This Row],[Date of Hospital Discharge]]="","",1)</f>
        <v/>
      </c>
      <c r="O462" s="6" t="str">
        <f>IF(Table1[[#This Row],[Date of Hospital Discharge]]="","",IF(Table1[[#This Row],[Unplanned Readmission Date]]="",0,1))</f>
        <v/>
      </c>
      <c r="P462" s="6" t="str">
        <f>IF(Table1[[#This Row],[Readmission]]=1,Table1[[#This Row],[Unplanned Readmission Date]]-Table1[[#This Row],[Date of Hospital Discharge]],"")</f>
        <v/>
      </c>
      <c r="Q462" s="6" t="str">
        <f>IF(P462="","",VLOOKUP(P462,Validation!$F$4:$G$10,2,TRUE))</f>
        <v/>
      </c>
      <c r="R462" s="6" t="str">
        <f>IF(Table1[[#This Row],[Date of Hospital Discharge]]="","",TEXT(Table1[[#This Row],[Date of Hospital Discharge]],"mmmm"))</f>
        <v/>
      </c>
      <c r="S462" s="6" t="str">
        <f>IF(Table1[[#This Row],[Date of Hospital Discharge]]="","",IF(Table1[[#This Row],[Days Between Admissions]]&lt;=7,1,0))</f>
        <v/>
      </c>
      <c r="T462" s="6" t="str">
        <f>IF(Table1[[#This Row],[Date of Hospital Discharge]]="","",IF(Table1[[#This Row],[Days Between Admissions]]&lt;=14,1,0))</f>
        <v/>
      </c>
      <c r="U462" s="6" t="str">
        <f>IF(Table1[[#This Row],[Date of Hospital Discharge]]="","",IF(Table1[[#This Row],[Days Between Admissions]]&lt;=30,1,0))</f>
        <v/>
      </c>
      <c r="V462" s="6" t="str">
        <f>IF(Table1[[#This Row],[Date of Hospital Discharge]]="","",IF(Table1[[#This Row],[Days Between Admissions]]&lt;=60,1,0))</f>
        <v/>
      </c>
      <c r="W462" s="6" t="str">
        <f>IF(Table1[[#This Row],[Date of Hospital Discharge]]="","",IF(Table1[[#This Row],[Days Between Admissions]]&lt;=90,1,0))</f>
        <v/>
      </c>
      <c r="X462" s="6" t="str">
        <f>IF(Table1[[#This Row],[Date of Hospital Discharge]]="","",IF(Table1[[#This Row],[Days Between Admissions]]="",0,IF(Table1[[#This Row],[Days Between Admissions]]&gt;90,1,0)))</f>
        <v/>
      </c>
      <c r="Y462" s="6" t="str">
        <f>IF(Table1[[#This Row],[Date of Hospital Discharge]]="","",SUM(Table1[Discharge]))</f>
        <v/>
      </c>
      <c r="Z462" s="6" t="str">
        <f>IF(Table1[[#This Row],[Date of Hospital Discharge]]="","",SUM(Table1[Readmission]))</f>
        <v/>
      </c>
      <c r="AA462" s="6" t="str">
        <f>IF(Table1[[#This Row],[Date of Hospital Discharge]]="","",VLOOKUP(Table1[[#This Row],[Discharge Month]],$AI$9:$AJ$20,2,FALSE))</f>
        <v/>
      </c>
      <c r="AB462" s="6" t="str">
        <f>IF(Table1[[#This Row],[Date of Hospital Discharge]]="","",IF(Table1[[#This Row],[Readmission Bucket]]="Readmission within 7 days",1,0))</f>
        <v/>
      </c>
      <c r="AC462" s="6" t="str">
        <f>IF(Table1[[#This Row],[Date of Hospital Discharge]]="","",IF(Table1[[#This Row],[Readmission Bucket]]="Readmission within 14 days",1,0))</f>
        <v/>
      </c>
      <c r="AD462" s="6" t="str">
        <f>IF(Table1[[#This Row],[Date of Hospital Discharge]]="","",IF(Table1[[#This Row],[Readmission Bucket]]="Readmission within 30 days",1,0))</f>
        <v/>
      </c>
      <c r="AE462" s="6" t="str">
        <f>IF(Table1[[#This Row],[Date of Hospital Discharge]]="","",IF(Table1[[#This Row],[Readmission Bucket]]="Readmission within 60 days",1,0))</f>
        <v/>
      </c>
      <c r="AF462" s="6" t="str">
        <f>IF(Table1[[#This Row],[Date of Hospital Discharge]]="","",IF(Table1[[#This Row],[Readmission Bucket]]="Readmission within 90 days",1,0))</f>
        <v/>
      </c>
      <c r="AG462" s="6" t="str">
        <f>IF(Table1[[#This Row],[Date of Hospital Discharge]]="","",IF(Table1[[#This Row],[Readmission Bucket]]="Readmission Greater than 90 Days",1,0))</f>
        <v/>
      </c>
    </row>
    <row r="463" spans="1:33" x14ac:dyDescent="0.4">
      <c r="A463" s="8">
        <v>455</v>
      </c>
      <c r="F463" s="12"/>
      <c r="H463" s="10"/>
      <c r="I463" s="12"/>
      <c r="M463" s="11"/>
      <c r="N463" s="6" t="str">
        <f>IF(Table1[[#This Row],[Date of Hospital Discharge]]="","",1)</f>
        <v/>
      </c>
      <c r="O463" s="6" t="str">
        <f>IF(Table1[[#This Row],[Date of Hospital Discharge]]="","",IF(Table1[[#This Row],[Unplanned Readmission Date]]="",0,1))</f>
        <v/>
      </c>
      <c r="P463" s="6" t="str">
        <f>IF(Table1[[#This Row],[Readmission]]=1,Table1[[#This Row],[Unplanned Readmission Date]]-Table1[[#This Row],[Date of Hospital Discharge]],"")</f>
        <v/>
      </c>
      <c r="Q463" s="6" t="str">
        <f>IF(P463="","",VLOOKUP(P463,Validation!$F$4:$G$10,2,TRUE))</f>
        <v/>
      </c>
      <c r="R463" s="6" t="str">
        <f>IF(Table1[[#This Row],[Date of Hospital Discharge]]="","",TEXT(Table1[[#This Row],[Date of Hospital Discharge]],"mmmm"))</f>
        <v/>
      </c>
      <c r="S463" s="6" t="str">
        <f>IF(Table1[[#This Row],[Date of Hospital Discharge]]="","",IF(Table1[[#This Row],[Days Between Admissions]]&lt;=7,1,0))</f>
        <v/>
      </c>
      <c r="T463" s="6" t="str">
        <f>IF(Table1[[#This Row],[Date of Hospital Discharge]]="","",IF(Table1[[#This Row],[Days Between Admissions]]&lt;=14,1,0))</f>
        <v/>
      </c>
      <c r="U463" s="6" t="str">
        <f>IF(Table1[[#This Row],[Date of Hospital Discharge]]="","",IF(Table1[[#This Row],[Days Between Admissions]]&lt;=30,1,0))</f>
        <v/>
      </c>
      <c r="V463" s="6" t="str">
        <f>IF(Table1[[#This Row],[Date of Hospital Discharge]]="","",IF(Table1[[#This Row],[Days Between Admissions]]&lt;=60,1,0))</f>
        <v/>
      </c>
      <c r="W463" s="6" t="str">
        <f>IF(Table1[[#This Row],[Date of Hospital Discharge]]="","",IF(Table1[[#This Row],[Days Between Admissions]]&lt;=90,1,0))</f>
        <v/>
      </c>
      <c r="X463" s="6" t="str">
        <f>IF(Table1[[#This Row],[Date of Hospital Discharge]]="","",IF(Table1[[#This Row],[Days Between Admissions]]="",0,IF(Table1[[#This Row],[Days Between Admissions]]&gt;90,1,0)))</f>
        <v/>
      </c>
      <c r="Y463" s="6" t="str">
        <f>IF(Table1[[#This Row],[Date of Hospital Discharge]]="","",SUM(Table1[Discharge]))</f>
        <v/>
      </c>
      <c r="Z463" s="6" t="str">
        <f>IF(Table1[[#This Row],[Date of Hospital Discharge]]="","",SUM(Table1[Readmission]))</f>
        <v/>
      </c>
      <c r="AA463" s="6" t="str">
        <f>IF(Table1[[#This Row],[Date of Hospital Discharge]]="","",VLOOKUP(Table1[[#This Row],[Discharge Month]],$AI$9:$AJ$20,2,FALSE))</f>
        <v/>
      </c>
      <c r="AB463" s="6" t="str">
        <f>IF(Table1[[#This Row],[Date of Hospital Discharge]]="","",IF(Table1[[#This Row],[Readmission Bucket]]="Readmission within 7 days",1,0))</f>
        <v/>
      </c>
      <c r="AC463" s="6" t="str">
        <f>IF(Table1[[#This Row],[Date of Hospital Discharge]]="","",IF(Table1[[#This Row],[Readmission Bucket]]="Readmission within 14 days",1,0))</f>
        <v/>
      </c>
      <c r="AD463" s="6" t="str">
        <f>IF(Table1[[#This Row],[Date of Hospital Discharge]]="","",IF(Table1[[#This Row],[Readmission Bucket]]="Readmission within 30 days",1,0))</f>
        <v/>
      </c>
      <c r="AE463" s="6" t="str">
        <f>IF(Table1[[#This Row],[Date of Hospital Discharge]]="","",IF(Table1[[#This Row],[Readmission Bucket]]="Readmission within 60 days",1,0))</f>
        <v/>
      </c>
      <c r="AF463" s="6" t="str">
        <f>IF(Table1[[#This Row],[Date of Hospital Discharge]]="","",IF(Table1[[#This Row],[Readmission Bucket]]="Readmission within 90 days",1,0))</f>
        <v/>
      </c>
      <c r="AG463" s="6" t="str">
        <f>IF(Table1[[#This Row],[Date of Hospital Discharge]]="","",IF(Table1[[#This Row],[Readmission Bucket]]="Readmission Greater than 90 Days",1,0))</f>
        <v/>
      </c>
    </row>
    <row r="464" spans="1:33" x14ac:dyDescent="0.4">
      <c r="A464" s="8">
        <v>456</v>
      </c>
      <c r="F464" s="12"/>
      <c r="H464" s="10"/>
      <c r="I464" s="12"/>
      <c r="M464" s="11"/>
      <c r="N464" s="6" t="str">
        <f>IF(Table1[[#This Row],[Date of Hospital Discharge]]="","",1)</f>
        <v/>
      </c>
      <c r="O464" s="6" t="str">
        <f>IF(Table1[[#This Row],[Date of Hospital Discharge]]="","",IF(Table1[[#This Row],[Unplanned Readmission Date]]="",0,1))</f>
        <v/>
      </c>
      <c r="P464" s="6" t="str">
        <f>IF(Table1[[#This Row],[Readmission]]=1,Table1[[#This Row],[Unplanned Readmission Date]]-Table1[[#This Row],[Date of Hospital Discharge]],"")</f>
        <v/>
      </c>
      <c r="Q464" s="6" t="str">
        <f>IF(P464="","",VLOOKUP(P464,Validation!$F$4:$G$10,2,TRUE))</f>
        <v/>
      </c>
      <c r="R464" s="6" t="str">
        <f>IF(Table1[[#This Row],[Date of Hospital Discharge]]="","",TEXT(Table1[[#This Row],[Date of Hospital Discharge]],"mmmm"))</f>
        <v/>
      </c>
      <c r="S464" s="6" t="str">
        <f>IF(Table1[[#This Row],[Date of Hospital Discharge]]="","",IF(Table1[[#This Row],[Days Between Admissions]]&lt;=7,1,0))</f>
        <v/>
      </c>
      <c r="T464" s="6" t="str">
        <f>IF(Table1[[#This Row],[Date of Hospital Discharge]]="","",IF(Table1[[#This Row],[Days Between Admissions]]&lt;=14,1,0))</f>
        <v/>
      </c>
      <c r="U464" s="6" t="str">
        <f>IF(Table1[[#This Row],[Date of Hospital Discharge]]="","",IF(Table1[[#This Row],[Days Between Admissions]]&lt;=30,1,0))</f>
        <v/>
      </c>
      <c r="V464" s="6" t="str">
        <f>IF(Table1[[#This Row],[Date of Hospital Discharge]]="","",IF(Table1[[#This Row],[Days Between Admissions]]&lt;=60,1,0))</f>
        <v/>
      </c>
      <c r="W464" s="6" t="str">
        <f>IF(Table1[[#This Row],[Date of Hospital Discharge]]="","",IF(Table1[[#This Row],[Days Between Admissions]]&lt;=90,1,0))</f>
        <v/>
      </c>
      <c r="X464" s="6" t="str">
        <f>IF(Table1[[#This Row],[Date of Hospital Discharge]]="","",IF(Table1[[#This Row],[Days Between Admissions]]="",0,IF(Table1[[#This Row],[Days Between Admissions]]&gt;90,1,0)))</f>
        <v/>
      </c>
      <c r="Y464" s="6" t="str">
        <f>IF(Table1[[#This Row],[Date of Hospital Discharge]]="","",SUM(Table1[Discharge]))</f>
        <v/>
      </c>
      <c r="Z464" s="6" t="str">
        <f>IF(Table1[[#This Row],[Date of Hospital Discharge]]="","",SUM(Table1[Readmission]))</f>
        <v/>
      </c>
      <c r="AA464" s="6" t="str">
        <f>IF(Table1[[#This Row],[Date of Hospital Discharge]]="","",VLOOKUP(Table1[[#This Row],[Discharge Month]],$AI$9:$AJ$20,2,FALSE))</f>
        <v/>
      </c>
      <c r="AB464" s="6" t="str">
        <f>IF(Table1[[#This Row],[Date of Hospital Discharge]]="","",IF(Table1[[#This Row],[Readmission Bucket]]="Readmission within 7 days",1,0))</f>
        <v/>
      </c>
      <c r="AC464" s="6" t="str">
        <f>IF(Table1[[#This Row],[Date of Hospital Discharge]]="","",IF(Table1[[#This Row],[Readmission Bucket]]="Readmission within 14 days",1,0))</f>
        <v/>
      </c>
      <c r="AD464" s="6" t="str">
        <f>IF(Table1[[#This Row],[Date of Hospital Discharge]]="","",IF(Table1[[#This Row],[Readmission Bucket]]="Readmission within 30 days",1,0))</f>
        <v/>
      </c>
      <c r="AE464" s="6" t="str">
        <f>IF(Table1[[#This Row],[Date of Hospital Discharge]]="","",IF(Table1[[#This Row],[Readmission Bucket]]="Readmission within 60 days",1,0))</f>
        <v/>
      </c>
      <c r="AF464" s="6" t="str">
        <f>IF(Table1[[#This Row],[Date of Hospital Discharge]]="","",IF(Table1[[#This Row],[Readmission Bucket]]="Readmission within 90 days",1,0))</f>
        <v/>
      </c>
      <c r="AG464" s="6" t="str">
        <f>IF(Table1[[#This Row],[Date of Hospital Discharge]]="","",IF(Table1[[#This Row],[Readmission Bucket]]="Readmission Greater than 90 Days",1,0))</f>
        <v/>
      </c>
    </row>
    <row r="465" spans="1:33" x14ac:dyDescent="0.4">
      <c r="A465" s="8">
        <v>457</v>
      </c>
      <c r="F465" s="12"/>
      <c r="H465" s="10"/>
      <c r="I465" s="12"/>
      <c r="M465" s="11"/>
      <c r="N465" s="6" t="str">
        <f>IF(Table1[[#This Row],[Date of Hospital Discharge]]="","",1)</f>
        <v/>
      </c>
      <c r="O465" s="6" t="str">
        <f>IF(Table1[[#This Row],[Date of Hospital Discharge]]="","",IF(Table1[[#This Row],[Unplanned Readmission Date]]="",0,1))</f>
        <v/>
      </c>
      <c r="P465" s="6" t="str">
        <f>IF(Table1[[#This Row],[Readmission]]=1,Table1[[#This Row],[Unplanned Readmission Date]]-Table1[[#This Row],[Date of Hospital Discharge]],"")</f>
        <v/>
      </c>
      <c r="Q465" s="6" t="str">
        <f>IF(P465="","",VLOOKUP(P465,Validation!$F$4:$G$10,2,TRUE))</f>
        <v/>
      </c>
      <c r="R465" s="6" t="str">
        <f>IF(Table1[[#This Row],[Date of Hospital Discharge]]="","",TEXT(Table1[[#This Row],[Date of Hospital Discharge]],"mmmm"))</f>
        <v/>
      </c>
      <c r="S465" s="6" t="str">
        <f>IF(Table1[[#This Row],[Date of Hospital Discharge]]="","",IF(Table1[[#This Row],[Days Between Admissions]]&lt;=7,1,0))</f>
        <v/>
      </c>
      <c r="T465" s="6" t="str">
        <f>IF(Table1[[#This Row],[Date of Hospital Discharge]]="","",IF(Table1[[#This Row],[Days Between Admissions]]&lt;=14,1,0))</f>
        <v/>
      </c>
      <c r="U465" s="6" t="str">
        <f>IF(Table1[[#This Row],[Date of Hospital Discharge]]="","",IF(Table1[[#This Row],[Days Between Admissions]]&lt;=30,1,0))</f>
        <v/>
      </c>
      <c r="V465" s="6" t="str">
        <f>IF(Table1[[#This Row],[Date of Hospital Discharge]]="","",IF(Table1[[#This Row],[Days Between Admissions]]&lt;=60,1,0))</f>
        <v/>
      </c>
      <c r="W465" s="6" t="str">
        <f>IF(Table1[[#This Row],[Date of Hospital Discharge]]="","",IF(Table1[[#This Row],[Days Between Admissions]]&lt;=90,1,0))</f>
        <v/>
      </c>
      <c r="X465" s="6" t="str">
        <f>IF(Table1[[#This Row],[Date of Hospital Discharge]]="","",IF(Table1[[#This Row],[Days Between Admissions]]="",0,IF(Table1[[#This Row],[Days Between Admissions]]&gt;90,1,0)))</f>
        <v/>
      </c>
      <c r="Y465" s="6" t="str">
        <f>IF(Table1[[#This Row],[Date of Hospital Discharge]]="","",SUM(Table1[Discharge]))</f>
        <v/>
      </c>
      <c r="Z465" s="6" t="str">
        <f>IF(Table1[[#This Row],[Date of Hospital Discharge]]="","",SUM(Table1[Readmission]))</f>
        <v/>
      </c>
      <c r="AA465" s="6" t="str">
        <f>IF(Table1[[#This Row],[Date of Hospital Discharge]]="","",VLOOKUP(Table1[[#This Row],[Discharge Month]],$AI$9:$AJ$20,2,FALSE))</f>
        <v/>
      </c>
      <c r="AB465" s="6" t="str">
        <f>IF(Table1[[#This Row],[Date of Hospital Discharge]]="","",IF(Table1[[#This Row],[Readmission Bucket]]="Readmission within 7 days",1,0))</f>
        <v/>
      </c>
      <c r="AC465" s="6" t="str">
        <f>IF(Table1[[#This Row],[Date of Hospital Discharge]]="","",IF(Table1[[#This Row],[Readmission Bucket]]="Readmission within 14 days",1,0))</f>
        <v/>
      </c>
      <c r="AD465" s="6" t="str">
        <f>IF(Table1[[#This Row],[Date of Hospital Discharge]]="","",IF(Table1[[#This Row],[Readmission Bucket]]="Readmission within 30 days",1,0))</f>
        <v/>
      </c>
      <c r="AE465" s="6" t="str">
        <f>IF(Table1[[#This Row],[Date of Hospital Discharge]]="","",IF(Table1[[#This Row],[Readmission Bucket]]="Readmission within 60 days",1,0))</f>
        <v/>
      </c>
      <c r="AF465" s="6" t="str">
        <f>IF(Table1[[#This Row],[Date of Hospital Discharge]]="","",IF(Table1[[#This Row],[Readmission Bucket]]="Readmission within 90 days",1,0))</f>
        <v/>
      </c>
      <c r="AG465" s="6" t="str">
        <f>IF(Table1[[#This Row],[Date of Hospital Discharge]]="","",IF(Table1[[#This Row],[Readmission Bucket]]="Readmission Greater than 90 Days",1,0))</f>
        <v/>
      </c>
    </row>
    <row r="466" spans="1:33" x14ac:dyDescent="0.4">
      <c r="A466" s="8">
        <v>458</v>
      </c>
      <c r="F466" s="12"/>
      <c r="H466" s="10"/>
      <c r="I466" s="12"/>
      <c r="M466" s="11"/>
      <c r="N466" s="6" t="str">
        <f>IF(Table1[[#This Row],[Date of Hospital Discharge]]="","",1)</f>
        <v/>
      </c>
      <c r="O466" s="6" t="str">
        <f>IF(Table1[[#This Row],[Date of Hospital Discharge]]="","",IF(Table1[[#This Row],[Unplanned Readmission Date]]="",0,1))</f>
        <v/>
      </c>
      <c r="P466" s="6" t="str">
        <f>IF(Table1[[#This Row],[Readmission]]=1,Table1[[#This Row],[Unplanned Readmission Date]]-Table1[[#This Row],[Date of Hospital Discharge]],"")</f>
        <v/>
      </c>
      <c r="Q466" s="6" t="str">
        <f>IF(P466="","",VLOOKUP(P466,Validation!$F$4:$G$10,2,TRUE))</f>
        <v/>
      </c>
      <c r="R466" s="6" t="str">
        <f>IF(Table1[[#This Row],[Date of Hospital Discharge]]="","",TEXT(Table1[[#This Row],[Date of Hospital Discharge]],"mmmm"))</f>
        <v/>
      </c>
      <c r="S466" s="6" t="str">
        <f>IF(Table1[[#This Row],[Date of Hospital Discharge]]="","",IF(Table1[[#This Row],[Days Between Admissions]]&lt;=7,1,0))</f>
        <v/>
      </c>
      <c r="T466" s="6" t="str">
        <f>IF(Table1[[#This Row],[Date of Hospital Discharge]]="","",IF(Table1[[#This Row],[Days Between Admissions]]&lt;=14,1,0))</f>
        <v/>
      </c>
      <c r="U466" s="6" t="str">
        <f>IF(Table1[[#This Row],[Date of Hospital Discharge]]="","",IF(Table1[[#This Row],[Days Between Admissions]]&lt;=30,1,0))</f>
        <v/>
      </c>
      <c r="V466" s="6" t="str">
        <f>IF(Table1[[#This Row],[Date of Hospital Discharge]]="","",IF(Table1[[#This Row],[Days Between Admissions]]&lt;=60,1,0))</f>
        <v/>
      </c>
      <c r="W466" s="6" t="str">
        <f>IF(Table1[[#This Row],[Date of Hospital Discharge]]="","",IF(Table1[[#This Row],[Days Between Admissions]]&lt;=90,1,0))</f>
        <v/>
      </c>
      <c r="X466" s="6" t="str">
        <f>IF(Table1[[#This Row],[Date of Hospital Discharge]]="","",IF(Table1[[#This Row],[Days Between Admissions]]="",0,IF(Table1[[#This Row],[Days Between Admissions]]&gt;90,1,0)))</f>
        <v/>
      </c>
      <c r="Y466" s="6" t="str">
        <f>IF(Table1[[#This Row],[Date of Hospital Discharge]]="","",SUM(Table1[Discharge]))</f>
        <v/>
      </c>
      <c r="Z466" s="6" t="str">
        <f>IF(Table1[[#This Row],[Date of Hospital Discharge]]="","",SUM(Table1[Readmission]))</f>
        <v/>
      </c>
      <c r="AA466" s="6" t="str">
        <f>IF(Table1[[#This Row],[Date of Hospital Discharge]]="","",VLOOKUP(Table1[[#This Row],[Discharge Month]],$AI$9:$AJ$20,2,FALSE))</f>
        <v/>
      </c>
      <c r="AB466" s="6" t="str">
        <f>IF(Table1[[#This Row],[Date of Hospital Discharge]]="","",IF(Table1[[#This Row],[Readmission Bucket]]="Readmission within 7 days",1,0))</f>
        <v/>
      </c>
      <c r="AC466" s="6" t="str">
        <f>IF(Table1[[#This Row],[Date of Hospital Discharge]]="","",IF(Table1[[#This Row],[Readmission Bucket]]="Readmission within 14 days",1,0))</f>
        <v/>
      </c>
      <c r="AD466" s="6" t="str">
        <f>IF(Table1[[#This Row],[Date of Hospital Discharge]]="","",IF(Table1[[#This Row],[Readmission Bucket]]="Readmission within 30 days",1,0))</f>
        <v/>
      </c>
      <c r="AE466" s="6" t="str">
        <f>IF(Table1[[#This Row],[Date of Hospital Discharge]]="","",IF(Table1[[#This Row],[Readmission Bucket]]="Readmission within 60 days",1,0))</f>
        <v/>
      </c>
      <c r="AF466" s="6" t="str">
        <f>IF(Table1[[#This Row],[Date of Hospital Discharge]]="","",IF(Table1[[#This Row],[Readmission Bucket]]="Readmission within 90 days",1,0))</f>
        <v/>
      </c>
      <c r="AG466" s="6" t="str">
        <f>IF(Table1[[#This Row],[Date of Hospital Discharge]]="","",IF(Table1[[#This Row],[Readmission Bucket]]="Readmission Greater than 90 Days",1,0))</f>
        <v/>
      </c>
    </row>
    <row r="467" spans="1:33" x14ac:dyDescent="0.4">
      <c r="A467" s="8">
        <v>459</v>
      </c>
      <c r="F467" s="12"/>
      <c r="H467" s="10"/>
      <c r="I467" s="12"/>
      <c r="M467" s="11"/>
      <c r="N467" s="6" t="str">
        <f>IF(Table1[[#This Row],[Date of Hospital Discharge]]="","",1)</f>
        <v/>
      </c>
      <c r="O467" s="6" t="str">
        <f>IF(Table1[[#This Row],[Date of Hospital Discharge]]="","",IF(Table1[[#This Row],[Unplanned Readmission Date]]="",0,1))</f>
        <v/>
      </c>
      <c r="P467" s="6" t="str">
        <f>IF(Table1[[#This Row],[Readmission]]=1,Table1[[#This Row],[Unplanned Readmission Date]]-Table1[[#This Row],[Date of Hospital Discharge]],"")</f>
        <v/>
      </c>
      <c r="Q467" s="6" t="str">
        <f>IF(P467="","",VLOOKUP(P467,Validation!$F$4:$G$10,2,TRUE))</f>
        <v/>
      </c>
      <c r="R467" s="6" t="str">
        <f>IF(Table1[[#This Row],[Date of Hospital Discharge]]="","",TEXT(Table1[[#This Row],[Date of Hospital Discharge]],"mmmm"))</f>
        <v/>
      </c>
      <c r="S467" s="6" t="str">
        <f>IF(Table1[[#This Row],[Date of Hospital Discharge]]="","",IF(Table1[[#This Row],[Days Between Admissions]]&lt;=7,1,0))</f>
        <v/>
      </c>
      <c r="T467" s="6" t="str">
        <f>IF(Table1[[#This Row],[Date of Hospital Discharge]]="","",IF(Table1[[#This Row],[Days Between Admissions]]&lt;=14,1,0))</f>
        <v/>
      </c>
      <c r="U467" s="6" t="str">
        <f>IF(Table1[[#This Row],[Date of Hospital Discharge]]="","",IF(Table1[[#This Row],[Days Between Admissions]]&lt;=30,1,0))</f>
        <v/>
      </c>
      <c r="V467" s="6" t="str">
        <f>IF(Table1[[#This Row],[Date of Hospital Discharge]]="","",IF(Table1[[#This Row],[Days Between Admissions]]&lt;=60,1,0))</f>
        <v/>
      </c>
      <c r="W467" s="6" t="str">
        <f>IF(Table1[[#This Row],[Date of Hospital Discharge]]="","",IF(Table1[[#This Row],[Days Between Admissions]]&lt;=90,1,0))</f>
        <v/>
      </c>
      <c r="X467" s="6" t="str">
        <f>IF(Table1[[#This Row],[Date of Hospital Discharge]]="","",IF(Table1[[#This Row],[Days Between Admissions]]="",0,IF(Table1[[#This Row],[Days Between Admissions]]&gt;90,1,0)))</f>
        <v/>
      </c>
      <c r="Y467" s="6" t="str">
        <f>IF(Table1[[#This Row],[Date of Hospital Discharge]]="","",SUM(Table1[Discharge]))</f>
        <v/>
      </c>
      <c r="Z467" s="6" t="str">
        <f>IF(Table1[[#This Row],[Date of Hospital Discharge]]="","",SUM(Table1[Readmission]))</f>
        <v/>
      </c>
      <c r="AA467" s="6" t="str">
        <f>IF(Table1[[#This Row],[Date of Hospital Discharge]]="","",VLOOKUP(Table1[[#This Row],[Discharge Month]],$AI$9:$AJ$20,2,FALSE))</f>
        <v/>
      </c>
      <c r="AB467" s="6" t="str">
        <f>IF(Table1[[#This Row],[Date of Hospital Discharge]]="","",IF(Table1[[#This Row],[Readmission Bucket]]="Readmission within 7 days",1,0))</f>
        <v/>
      </c>
      <c r="AC467" s="6" t="str">
        <f>IF(Table1[[#This Row],[Date of Hospital Discharge]]="","",IF(Table1[[#This Row],[Readmission Bucket]]="Readmission within 14 days",1,0))</f>
        <v/>
      </c>
      <c r="AD467" s="6" t="str">
        <f>IF(Table1[[#This Row],[Date of Hospital Discharge]]="","",IF(Table1[[#This Row],[Readmission Bucket]]="Readmission within 30 days",1,0))</f>
        <v/>
      </c>
      <c r="AE467" s="6" t="str">
        <f>IF(Table1[[#This Row],[Date of Hospital Discharge]]="","",IF(Table1[[#This Row],[Readmission Bucket]]="Readmission within 60 days",1,0))</f>
        <v/>
      </c>
      <c r="AF467" s="6" t="str">
        <f>IF(Table1[[#This Row],[Date of Hospital Discharge]]="","",IF(Table1[[#This Row],[Readmission Bucket]]="Readmission within 90 days",1,0))</f>
        <v/>
      </c>
      <c r="AG467" s="6" t="str">
        <f>IF(Table1[[#This Row],[Date of Hospital Discharge]]="","",IF(Table1[[#This Row],[Readmission Bucket]]="Readmission Greater than 90 Days",1,0))</f>
        <v/>
      </c>
    </row>
    <row r="468" spans="1:33" x14ac:dyDescent="0.4">
      <c r="A468" s="8">
        <v>460</v>
      </c>
      <c r="F468" s="12"/>
      <c r="H468" s="10"/>
      <c r="I468" s="12"/>
      <c r="M468" s="11"/>
      <c r="N468" s="6" t="str">
        <f>IF(Table1[[#This Row],[Date of Hospital Discharge]]="","",1)</f>
        <v/>
      </c>
      <c r="O468" s="6" t="str">
        <f>IF(Table1[[#This Row],[Date of Hospital Discharge]]="","",IF(Table1[[#This Row],[Unplanned Readmission Date]]="",0,1))</f>
        <v/>
      </c>
      <c r="P468" s="6" t="str">
        <f>IF(Table1[[#This Row],[Readmission]]=1,Table1[[#This Row],[Unplanned Readmission Date]]-Table1[[#This Row],[Date of Hospital Discharge]],"")</f>
        <v/>
      </c>
      <c r="Q468" s="6" t="str">
        <f>IF(P468="","",VLOOKUP(P468,Validation!$F$4:$G$10,2,TRUE))</f>
        <v/>
      </c>
      <c r="R468" s="6" t="str">
        <f>IF(Table1[[#This Row],[Date of Hospital Discharge]]="","",TEXT(Table1[[#This Row],[Date of Hospital Discharge]],"mmmm"))</f>
        <v/>
      </c>
      <c r="S468" s="6" t="str">
        <f>IF(Table1[[#This Row],[Date of Hospital Discharge]]="","",IF(Table1[[#This Row],[Days Between Admissions]]&lt;=7,1,0))</f>
        <v/>
      </c>
      <c r="T468" s="6" t="str">
        <f>IF(Table1[[#This Row],[Date of Hospital Discharge]]="","",IF(Table1[[#This Row],[Days Between Admissions]]&lt;=14,1,0))</f>
        <v/>
      </c>
      <c r="U468" s="6" t="str">
        <f>IF(Table1[[#This Row],[Date of Hospital Discharge]]="","",IF(Table1[[#This Row],[Days Between Admissions]]&lt;=30,1,0))</f>
        <v/>
      </c>
      <c r="V468" s="6" t="str">
        <f>IF(Table1[[#This Row],[Date of Hospital Discharge]]="","",IF(Table1[[#This Row],[Days Between Admissions]]&lt;=60,1,0))</f>
        <v/>
      </c>
      <c r="W468" s="6" t="str">
        <f>IF(Table1[[#This Row],[Date of Hospital Discharge]]="","",IF(Table1[[#This Row],[Days Between Admissions]]&lt;=90,1,0))</f>
        <v/>
      </c>
      <c r="X468" s="6" t="str">
        <f>IF(Table1[[#This Row],[Date of Hospital Discharge]]="","",IF(Table1[[#This Row],[Days Between Admissions]]="",0,IF(Table1[[#This Row],[Days Between Admissions]]&gt;90,1,0)))</f>
        <v/>
      </c>
      <c r="Y468" s="6" t="str">
        <f>IF(Table1[[#This Row],[Date of Hospital Discharge]]="","",SUM(Table1[Discharge]))</f>
        <v/>
      </c>
      <c r="Z468" s="6" t="str">
        <f>IF(Table1[[#This Row],[Date of Hospital Discharge]]="","",SUM(Table1[Readmission]))</f>
        <v/>
      </c>
      <c r="AA468" s="6" t="str">
        <f>IF(Table1[[#This Row],[Date of Hospital Discharge]]="","",VLOOKUP(Table1[[#This Row],[Discharge Month]],$AI$9:$AJ$20,2,FALSE))</f>
        <v/>
      </c>
      <c r="AB468" s="6" t="str">
        <f>IF(Table1[[#This Row],[Date of Hospital Discharge]]="","",IF(Table1[[#This Row],[Readmission Bucket]]="Readmission within 7 days",1,0))</f>
        <v/>
      </c>
      <c r="AC468" s="6" t="str">
        <f>IF(Table1[[#This Row],[Date of Hospital Discharge]]="","",IF(Table1[[#This Row],[Readmission Bucket]]="Readmission within 14 days",1,0))</f>
        <v/>
      </c>
      <c r="AD468" s="6" t="str">
        <f>IF(Table1[[#This Row],[Date of Hospital Discharge]]="","",IF(Table1[[#This Row],[Readmission Bucket]]="Readmission within 30 days",1,0))</f>
        <v/>
      </c>
      <c r="AE468" s="6" t="str">
        <f>IF(Table1[[#This Row],[Date of Hospital Discharge]]="","",IF(Table1[[#This Row],[Readmission Bucket]]="Readmission within 60 days",1,0))</f>
        <v/>
      </c>
      <c r="AF468" s="6" t="str">
        <f>IF(Table1[[#This Row],[Date of Hospital Discharge]]="","",IF(Table1[[#This Row],[Readmission Bucket]]="Readmission within 90 days",1,0))</f>
        <v/>
      </c>
      <c r="AG468" s="6" t="str">
        <f>IF(Table1[[#This Row],[Date of Hospital Discharge]]="","",IF(Table1[[#This Row],[Readmission Bucket]]="Readmission Greater than 90 Days",1,0))</f>
        <v/>
      </c>
    </row>
    <row r="469" spans="1:33" x14ac:dyDescent="0.4">
      <c r="A469" s="8">
        <v>461</v>
      </c>
      <c r="F469" s="12"/>
      <c r="H469" s="10"/>
      <c r="I469" s="12"/>
      <c r="M469" s="11"/>
      <c r="N469" s="6" t="str">
        <f>IF(Table1[[#This Row],[Date of Hospital Discharge]]="","",1)</f>
        <v/>
      </c>
      <c r="O469" s="6" t="str">
        <f>IF(Table1[[#This Row],[Date of Hospital Discharge]]="","",IF(Table1[[#This Row],[Unplanned Readmission Date]]="",0,1))</f>
        <v/>
      </c>
      <c r="P469" s="6" t="str">
        <f>IF(Table1[[#This Row],[Readmission]]=1,Table1[[#This Row],[Unplanned Readmission Date]]-Table1[[#This Row],[Date of Hospital Discharge]],"")</f>
        <v/>
      </c>
      <c r="Q469" s="6" t="str">
        <f>IF(P469="","",VLOOKUP(P469,Validation!$F$4:$G$10,2,TRUE))</f>
        <v/>
      </c>
      <c r="R469" s="6" t="str">
        <f>IF(Table1[[#This Row],[Date of Hospital Discharge]]="","",TEXT(Table1[[#This Row],[Date of Hospital Discharge]],"mmmm"))</f>
        <v/>
      </c>
      <c r="S469" s="6" t="str">
        <f>IF(Table1[[#This Row],[Date of Hospital Discharge]]="","",IF(Table1[[#This Row],[Days Between Admissions]]&lt;=7,1,0))</f>
        <v/>
      </c>
      <c r="T469" s="6" t="str">
        <f>IF(Table1[[#This Row],[Date of Hospital Discharge]]="","",IF(Table1[[#This Row],[Days Between Admissions]]&lt;=14,1,0))</f>
        <v/>
      </c>
      <c r="U469" s="6" t="str">
        <f>IF(Table1[[#This Row],[Date of Hospital Discharge]]="","",IF(Table1[[#This Row],[Days Between Admissions]]&lt;=30,1,0))</f>
        <v/>
      </c>
      <c r="V469" s="6" t="str">
        <f>IF(Table1[[#This Row],[Date of Hospital Discharge]]="","",IF(Table1[[#This Row],[Days Between Admissions]]&lt;=60,1,0))</f>
        <v/>
      </c>
      <c r="W469" s="6" t="str">
        <f>IF(Table1[[#This Row],[Date of Hospital Discharge]]="","",IF(Table1[[#This Row],[Days Between Admissions]]&lt;=90,1,0))</f>
        <v/>
      </c>
      <c r="X469" s="6" t="str">
        <f>IF(Table1[[#This Row],[Date of Hospital Discharge]]="","",IF(Table1[[#This Row],[Days Between Admissions]]="",0,IF(Table1[[#This Row],[Days Between Admissions]]&gt;90,1,0)))</f>
        <v/>
      </c>
      <c r="Y469" s="6" t="str">
        <f>IF(Table1[[#This Row],[Date of Hospital Discharge]]="","",SUM(Table1[Discharge]))</f>
        <v/>
      </c>
      <c r="Z469" s="6" t="str">
        <f>IF(Table1[[#This Row],[Date of Hospital Discharge]]="","",SUM(Table1[Readmission]))</f>
        <v/>
      </c>
      <c r="AA469" s="6" t="str">
        <f>IF(Table1[[#This Row],[Date of Hospital Discharge]]="","",VLOOKUP(Table1[[#This Row],[Discharge Month]],$AI$9:$AJ$20,2,FALSE))</f>
        <v/>
      </c>
      <c r="AB469" s="6" t="str">
        <f>IF(Table1[[#This Row],[Date of Hospital Discharge]]="","",IF(Table1[[#This Row],[Readmission Bucket]]="Readmission within 7 days",1,0))</f>
        <v/>
      </c>
      <c r="AC469" s="6" t="str">
        <f>IF(Table1[[#This Row],[Date of Hospital Discharge]]="","",IF(Table1[[#This Row],[Readmission Bucket]]="Readmission within 14 days",1,0))</f>
        <v/>
      </c>
      <c r="AD469" s="6" t="str">
        <f>IF(Table1[[#This Row],[Date of Hospital Discharge]]="","",IF(Table1[[#This Row],[Readmission Bucket]]="Readmission within 30 days",1,0))</f>
        <v/>
      </c>
      <c r="AE469" s="6" t="str">
        <f>IF(Table1[[#This Row],[Date of Hospital Discharge]]="","",IF(Table1[[#This Row],[Readmission Bucket]]="Readmission within 60 days",1,0))</f>
        <v/>
      </c>
      <c r="AF469" s="6" t="str">
        <f>IF(Table1[[#This Row],[Date of Hospital Discharge]]="","",IF(Table1[[#This Row],[Readmission Bucket]]="Readmission within 90 days",1,0))</f>
        <v/>
      </c>
      <c r="AG469" s="6" t="str">
        <f>IF(Table1[[#This Row],[Date of Hospital Discharge]]="","",IF(Table1[[#This Row],[Readmission Bucket]]="Readmission Greater than 90 Days",1,0))</f>
        <v/>
      </c>
    </row>
    <row r="470" spans="1:33" x14ac:dyDescent="0.4">
      <c r="A470" s="8">
        <v>462</v>
      </c>
      <c r="F470" s="12"/>
      <c r="H470" s="10"/>
      <c r="I470" s="12"/>
      <c r="M470" s="11"/>
      <c r="N470" s="6" t="str">
        <f>IF(Table1[[#This Row],[Date of Hospital Discharge]]="","",1)</f>
        <v/>
      </c>
      <c r="O470" s="6" t="str">
        <f>IF(Table1[[#This Row],[Date of Hospital Discharge]]="","",IF(Table1[[#This Row],[Unplanned Readmission Date]]="",0,1))</f>
        <v/>
      </c>
      <c r="P470" s="6" t="str">
        <f>IF(Table1[[#This Row],[Readmission]]=1,Table1[[#This Row],[Unplanned Readmission Date]]-Table1[[#This Row],[Date of Hospital Discharge]],"")</f>
        <v/>
      </c>
      <c r="Q470" s="6" t="str">
        <f>IF(P470="","",VLOOKUP(P470,Validation!$F$4:$G$10,2,TRUE))</f>
        <v/>
      </c>
      <c r="R470" s="6" t="str">
        <f>IF(Table1[[#This Row],[Date of Hospital Discharge]]="","",TEXT(Table1[[#This Row],[Date of Hospital Discharge]],"mmmm"))</f>
        <v/>
      </c>
      <c r="S470" s="6" t="str">
        <f>IF(Table1[[#This Row],[Date of Hospital Discharge]]="","",IF(Table1[[#This Row],[Days Between Admissions]]&lt;=7,1,0))</f>
        <v/>
      </c>
      <c r="T470" s="6" t="str">
        <f>IF(Table1[[#This Row],[Date of Hospital Discharge]]="","",IF(Table1[[#This Row],[Days Between Admissions]]&lt;=14,1,0))</f>
        <v/>
      </c>
      <c r="U470" s="6" t="str">
        <f>IF(Table1[[#This Row],[Date of Hospital Discharge]]="","",IF(Table1[[#This Row],[Days Between Admissions]]&lt;=30,1,0))</f>
        <v/>
      </c>
      <c r="V470" s="6" t="str">
        <f>IF(Table1[[#This Row],[Date of Hospital Discharge]]="","",IF(Table1[[#This Row],[Days Between Admissions]]&lt;=60,1,0))</f>
        <v/>
      </c>
      <c r="W470" s="6" t="str">
        <f>IF(Table1[[#This Row],[Date of Hospital Discharge]]="","",IF(Table1[[#This Row],[Days Between Admissions]]&lt;=90,1,0))</f>
        <v/>
      </c>
      <c r="X470" s="6" t="str">
        <f>IF(Table1[[#This Row],[Date of Hospital Discharge]]="","",IF(Table1[[#This Row],[Days Between Admissions]]="",0,IF(Table1[[#This Row],[Days Between Admissions]]&gt;90,1,0)))</f>
        <v/>
      </c>
      <c r="Y470" s="6" t="str">
        <f>IF(Table1[[#This Row],[Date of Hospital Discharge]]="","",SUM(Table1[Discharge]))</f>
        <v/>
      </c>
      <c r="Z470" s="6" t="str">
        <f>IF(Table1[[#This Row],[Date of Hospital Discharge]]="","",SUM(Table1[Readmission]))</f>
        <v/>
      </c>
      <c r="AA470" s="6" t="str">
        <f>IF(Table1[[#This Row],[Date of Hospital Discharge]]="","",VLOOKUP(Table1[[#This Row],[Discharge Month]],$AI$9:$AJ$20,2,FALSE))</f>
        <v/>
      </c>
      <c r="AB470" s="6" t="str">
        <f>IF(Table1[[#This Row],[Date of Hospital Discharge]]="","",IF(Table1[[#This Row],[Readmission Bucket]]="Readmission within 7 days",1,0))</f>
        <v/>
      </c>
      <c r="AC470" s="6" t="str">
        <f>IF(Table1[[#This Row],[Date of Hospital Discharge]]="","",IF(Table1[[#This Row],[Readmission Bucket]]="Readmission within 14 days",1,0))</f>
        <v/>
      </c>
      <c r="AD470" s="6" t="str">
        <f>IF(Table1[[#This Row],[Date of Hospital Discharge]]="","",IF(Table1[[#This Row],[Readmission Bucket]]="Readmission within 30 days",1,0))</f>
        <v/>
      </c>
      <c r="AE470" s="6" t="str">
        <f>IF(Table1[[#This Row],[Date of Hospital Discharge]]="","",IF(Table1[[#This Row],[Readmission Bucket]]="Readmission within 60 days",1,0))</f>
        <v/>
      </c>
      <c r="AF470" s="6" t="str">
        <f>IF(Table1[[#This Row],[Date of Hospital Discharge]]="","",IF(Table1[[#This Row],[Readmission Bucket]]="Readmission within 90 days",1,0))</f>
        <v/>
      </c>
      <c r="AG470" s="6" t="str">
        <f>IF(Table1[[#This Row],[Date of Hospital Discharge]]="","",IF(Table1[[#This Row],[Readmission Bucket]]="Readmission Greater than 90 Days",1,0))</f>
        <v/>
      </c>
    </row>
    <row r="471" spans="1:33" x14ac:dyDescent="0.4">
      <c r="A471" s="8">
        <v>463</v>
      </c>
      <c r="F471" s="12"/>
      <c r="H471" s="10"/>
      <c r="I471" s="12"/>
      <c r="M471" s="11"/>
      <c r="N471" s="6" t="str">
        <f>IF(Table1[[#This Row],[Date of Hospital Discharge]]="","",1)</f>
        <v/>
      </c>
      <c r="O471" s="6" t="str">
        <f>IF(Table1[[#This Row],[Date of Hospital Discharge]]="","",IF(Table1[[#This Row],[Unplanned Readmission Date]]="",0,1))</f>
        <v/>
      </c>
      <c r="P471" s="6" t="str">
        <f>IF(Table1[[#This Row],[Readmission]]=1,Table1[[#This Row],[Unplanned Readmission Date]]-Table1[[#This Row],[Date of Hospital Discharge]],"")</f>
        <v/>
      </c>
      <c r="Q471" s="6" t="str">
        <f>IF(P471="","",VLOOKUP(P471,Validation!$F$4:$G$10,2,TRUE))</f>
        <v/>
      </c>
      <c r="R471" s="6" t="str">
        <f>IF(Table1[[#This Row],[Date of Hospital Discharge]]="","",TEXT(Table1[[#This Row],[Date of Hospital Discharge]],"mmmm"))</f>
        <v/>
      </c>
      <c r="S471" s="6" t="str">
        <f>IF(Table1[[#This Row],[Date of Hospital Discharge]]="","",IF(Table1[[#This Row],[Days Between Admissions]]&lt;=7,1,0))</f>
        <v/>
      </c>
      <c r="T471" s="6" t="str">
        <f>IF(Table1[[#This Row],[Date of Hospital Discharge]]="","",IF(Table1[[#This Row],[Days Between Admissions]]&lt;=14,1,0))</f>
        <v/>
      </c>
      <c r="U471" s="6" t="str">
        <f>IF(Table1[[#This Row],[Date of Hospital Discharge]]="","",IF(Table1[[#This Row],[Days Between Admissions]]&lt;=30,1,0))</f>
        <v/>
      </c>
      <c r="V471" s="6" t="str">
        <f>IF(Table1[[#This Row],[Date of Hospital Discharge]]="","",IF(Table1[[#This Row],[Days Between Admissions]]&lt;=60,1,0))</f>
        <v/>
      </c>
      <c r="W471" s="6" t="str">
        <f>IF(Table1[[#This Row],[Date of Hospital Discharge]]="","",IF(Table1[[#This Row],[Days Between Admissions]]&lt;=90,1,0))</f>
        <v/>
      </c>
      <c r="X471" s="6" t="str">
        <f>IF(Table1[[#This Row],[Date of Hospital Discharge]]="","",IF(Table1[[#This Row],[Days Between Admissions]]="",0,IF(Table1[[#This Row],[Days Between Admissions]]&gt;90,1,0)))</f>
        <v/>
      </c>
      <c r="Y471" s="6" t="str">
        <f>IF(Table1[[#This Row],[Date of Hospital Discharge]]="","",SUM(Table1[Discharge]))</f>
        <v/>
      </c>
      <c r="Z471" s="6" t="str">
        <f>IF(Table1[[#This Row],[Date of Hospital Discharge]]="","",SUM(Table1[Readmission]))</f>
        <v/>
      </c>
      <c r="AA471" s="6" t="str">
        <f>IF(Table1[[#This Row],[Date of Hospital Discharge]]="","",VLOOKUP(Table1[[#This Row],[Discharge Month]],$AI$9:$AJ$20,2,FALSE))</f>
        <v/>
      </c>
      <c r="AB471" s="6" t="str">
        <f>IF(Table1[[#This Row],[Date of Hospital Discharge]]="","",IF(Table1[[#This Row],[Readmission Bucket]]="Readmission within 7 days",1,0))</f>
        <v/>
      </c>
      <c r="AC471" s="6" t="str">
        <f>IF(Table1[[#This Row],[Date of Hospital Discharge]]="","",IF(Table1[[#This Row],[Readmission Bucket]]="Readmission within 14 days",1,0))</f>
        <v/>
      </c>
      <c r="AD471" s="6" t="str">
        <f>IF(Table1[[#This Row],[Date of Hospital Discharge]]="","",IF(Table1[[#This Row],[Readmission Bucket]]="Readmission within 30 days",1,0))</f>
        <v/>
      </c>
      <c r="AE471" s="6" t="str">
        <f>IF(Table1[[#This Row],[Date of Hospital Discharge]]="","",IF(Table1[[#This Row],[Readmission Bucket]]="Readmission within 60 days",1,0))</f>
        <v/>
      </c>
      <c r="AF471" s="6" t="str">
        <f>IF(Table1[[#This Row],[Date of Hospital Discharge]]="","",IF(Table1[[#This Row],[Readmission Bucket]]="Readmission within 90 days",1,0))</f>
        <v/>
      </c>
      <c r="AG471" s="6" t="str">
        <f>IF(Table1[[#This Row],[Date of Hospital Discharge]]="","",IF(Table1[[#This Row],[Readmission Bucket]]="Readmission Greater than 90 Days",1,0))</f>
        <v/>
      </c>
    </row>
    <row r="472" spans="1:33" x14ac:dyDescent="0.4">
      <c r="A472" s="8">
        <v>464</v>
      </c>
      <c r="F472" s="12"/>
      <c r="H472" s="10"/>
      <c r="I472" s="12"/>
      <c r="M472" s="11"/>
      <c r="N472" s="6" t="str">
        <f>IF(Table1[[#This Row],[Date of Hospital Discharge]]="","",1)</f>
        <v/>
      </c>
      <c r="O472" s="6" t="str">
        <f>IF(Table1[[#This Row],[Date of Hospital Discharge]]="","",IF(Table1[[#This Row],[Unplanned Readmission Date]]="",0,1))</f>
        <v/>
      </c>
      <c r="P472" s="6" t="str">
        <f>IF(Table1[[#This Row],[Readmission]]=1,Table1[[#This Row],[Unplanned Readmission Date]]-Table1[[#This Row],[Date of Hospital Discharge]],"")</f>
        <v/>
      </c>
      <c r="Q472" s="6" t="str">
        <f>IF(P472="","",VLOOKUP(P472,Validation!$F$4:$G$10,2,TRUE))</f>
        <v/>
      </c>
      <c r="R472" s="6" t="str">
        <f>IF(Table1[[#This Row],[Date of Hospital Discharge]]="","",TEXT(Table1[[#This Row],[Date of Hospital Discharge]],"mmmm"))</f>
        <v/>
      </c>
      <c r="S472" s="6" t="str">
        <f>IF(Table1[[#This Row],[Date of Hospital Discharge]]="","",IF(Table1[[#This Row],[Days Between Admissions]]&lt;=7,1,0))</f>
        <v/>
      </c>
      <c r="T472" s="6" t="str">
        <f>IF(Table1[[#This Row],[Date of Hospital Discharge]]="","",IF(Table1[[#This Row],[Days Between Admissions]]&lt;=14,1,0))</f>
        <v/>
      </c>
      <c r="U472" s="6" t="str">
        <f>IF(Table1[[#This Row],[Date of Hospital Discharge]]="","",IF(Table1[[#This Row],[Days Between Admissions]]&lt;=30,1,0))</f>
        <v/>
      </c>
      <c r="V472" s="6" t="str">
        <f>IF(Table1[[#This Row],[Date of Hospital Discharge]]="","",IF(Table1[[#This Row],[Days Between Admissions]]&lt;=60,1,0))</f>
        <v/>
      </c>
      <c r="W472" s="6" t="str">
        <f>IF(Table1[[#This Row],[Date of Hospital Discharge]]="","",IF(Table1[[#This Row],[Days Between Admissions]]&lt;=90,1,0))</f>
        <v/>
      </c>
      <c r="X472" s="6" t="str">
        <f>IF(Table1[[#This Row],[Date of Hospital Discharge]]="","",IF(Table1[[#This Row],[Days Between Admissions]]="",0,IF(Table1[[#This Row],[Days Between Admissions]]&gt;90,1,0)))</f>
        <v/>
      </c>
      <c r="Y472" s="6" t="str">
        <f>IF(Table1[[#This Row],[Date of Hospital Discharge]]="","",SUM(Table1[Discharge]))</f>
        <v/>
      </c>
      <c r="Z472" s="6" t="str">
        <f>IF(Table1[[#This Row],[Date of Hospital Discharge]]="","",SUM(Table1[Readmission]))</f>
        <v/>
      </c>
      <c r="AA472" s="6" t="str">
        <f>IF(Table1[[#This Row],[Date of Hospital Discharge]]="","",VLOOKUP(Table1[[#This Row],[Discharge Month]],$AI$9:$AJ$20,2,FALSE))</f>
        <v/>
      </c>
      <c r="AB472" s="6" t="str">
        <f>IF(Table1[[#This Row],[Date of Hospital Discharge]]="","",IF(Table1[[#This Row],[Readmission Bucket]]="Readmission within 7 days",1,0))</f>
        <v/>
      </c>
      <c r="AC472" s="6" t="str">
        <f>IF(Table1[[#This Row],[Date of Hospital Discharge]]="","",IF(Table1[[#This Row],[Readmission Bucket]]="Readmission within 14 days",1,0))</f>
        <v/>
      </c>
      <c r="AD472" s="6" t="str">
        <f>IF(Table1[[#This Row],[Date of Hospital Discharge]]="","",IF(Table1[[#This Row],[Readmission Bucket]]="Readmission within 30 days",1,0))</f>
        <v/>
      </c>
      <c r="AE472" s="6" t="str">
        <f>IF(Table1[[#This Row],[Date of Hospital Discharge]]="","",IF(Table1[[#This Row],[Readmission Bucket]]="Readmission within 60 days",1,0))</f>
        <v/>
      </c>
      <c r="AF472" s="6" t="str">
        <f>IF(Table1[[#This Row],[Date of Hospital Discharge]]="","",IF(Table1[[#This Row],[Readmission Bucket]]="Readmission within 90 days",1,0))</f>
        <v/>
      </c>
      <c r="AG472" s="6" t="str">
        <f>IF(Table1[[#This Row],[Date of Hospital Discharge]]="","",IF(Table1[[#This Row],[Readmission Bucket]]="Readmission Greater than 90 Days",1,0))</f>
        <v/>
      </c>
    </row>
    <row r="473" spans="1:33" x14ac:dyDescent="0.4">
      <c r="A473" s="8">
        <v>465</v>
      </c>
      <c r="F473" s="12"/>
      <c r="H473" s="10"/>
      <c r="I473" s="12"/>
      <c r="M473" s="11"/>
      <c r="N473" s="6" t="str">
        <f>IF(Table1[[#This Row],[Date of Hospital Discharge]]="","",1)</f>
        <v/>
      </c>
      <c r="O473" s="6" t="str">
        <f>IF(Table1[[#This Row],[Date of Hospital Discharge]]="","",IF(Table1[[#This Row],[Unplanned Readmission Date]]="",0,1))</f>
        <v/>
      </c>
      <c r="P473" s="6" t="str">
        <f>IF(Table1[[#This Row],[Readmission]]=1,Table1[[#This Row],[Unplanned Readmission Date]]-Table1[[#This Row],[Date of Hospital Discharge]],"")</f>
        <v/>
      </c>
      <c r="Q473" s="6" t="str">
        <f>IF(P473="","",VLOOKUP(P473,Validation!$F$4:$G$10,2,TRUE))</f>
        <v/>
      </c>
      <c r="R473" s="6" t="str">
        <f>IF(Table1[[#This Row],[Date of Hospital Discharge]]="","",TEXT(Table1[[#This Row],[Date of Hospital Discharge]],"mmmm"))</f>
        <v/>
      </c>
      <c r="S473" s="6" t="str">
        <f>IF(Table1[[#This Row],[Date of Hospital Discharge]]="","",IF(Table1[[#This Row],[Days Between Admissions]]&lt;=7,1,0))</f>
        <v/>
      </c>
      <c r="T473" s="6" t="str">
        <f>IF(Table1[[#This Row],[Date of Hospital Discharge]]="","",IF(Table1[[#This Row],[Days Between Admissions]]&lt;=14,1,0))</f>
        <v/>
      </c>
      <c r="U473" s="6" t="str">
        <f>IF(Table1[[#This Row],[Date of Hospital Discharge]]="","",IF(Table1[[#This Row],[Days Between Admissions]]&lt;=30,1,0))</f>
        <v/>
      </c>
      <c r="V473" s="6" t="str">
        <f>IF(Table1[[#This Row],[Date of Hospital Discharge]]="","",IF(Table1[[#This Row],[Days Between Admissions]]&lt;=60,1,0))</f>
        <v/>
      </c>
      <c r="W473" s="6" t="str">
        <f>IF(Table1[[#This Row],[Date of Hospital Discharge]]="","",IF(Table1[[#This Row],[Days Between Admissions]]&lt;=90,1,0))</f>
        <v/>
      </c>
      <c r="X473" s="6" t="str">
        <f>IF(Table1[[#This Row],[Date of Hospital Discharge]]="","",IF(Table1[[#This Row],[Days Between Admissions]]="",0,IF(Table1[[#This Row],[Days Between Admissions]]&gt;90,1,0)))</f>
        <v/>
      </c>
      <c r="Y473" s="6" t="str">
        <f>IF(Table1[[#This Row],[Date of Hospital Discharge]]="","",SUM(Table1[Discharge]))</f>
        <v/>
      </c>
      <c r="Z473" s="6" t="str">
        <f>IF(Table1[[#This Row],[Date of Hospital Discharge]]="","",SUM(Table1[Readmission]))</f>
        <v/>
      </c>
      <c r="AA473" s="6" t="str">
        <f>IF(Table1[[#This Row],[Date of Hospital Discharge]]="","",VLOOKUP(Table1[[#This Row],[Discharge Month]],$AI$9:$AJ$20,2,FALSE))</f>
        <v/>
      </c>
      <c r="AB473" s="6" t="str">
        <f>IF(Table1[[#This Row],[Date of Hospital Discharge]]="","",IF(Table1[[#This Row],[Readmission Bucket]]="Readmission within 7 days",1,0))</f>
        <v/>
      </c>
      <c r="AC473" s="6" t="str">
        <f>IF(Table1[[#This Row],[Date of Hospital Discharge]]="","",IF(Table1[[#This Row],[Readmission Bucket]]="Readmission within 14 days",1,0))</f>
        <v/>
      </c>
      <c r="AD473" s="6" t="str">
        <f>IF(Table1[[#This Row],[Date of Hospital Discharge]]="","",IF(Table1[[#This Row],[Readmission Bucket]]="Readmission within 30 days",1,0))</f>
        <v/>
      </c>
      <c r="AE473" s="6" t="str">
        <f>IF(Table1[[#This Row],[Date of Hospital Discharge]]="","",IF(Table1[[#This Row],[Readmission Bucket]]="Readmission within 60 days",1,0))</f>
        <v/>
      </c>
      <c r="AF473" s="6" t="str">
        <f>IF(Table1[[#This Row],[Date of Hospital Discharge]]="","",IF(Table1[[#This Row],[Readmission Bucket]]="Readmission within 90 days",1,0))</f>
        <v/>
      </c>
      <c r="AG473" s="6" t="str">
        <f>IF(Table1[[#This Row],[Date of Hospital Discharge]]="","",IF(Table1[[#This Row],[Readmission Bucket]]="Readmission Greater than 90 Days",1,0))</f>
        <v/>
      </c>
    </row>
    <row r="474" spans="1:33" x14ac:dyDescent="0.4">
      <c r="A474" s="8">
        <v>466</v>
      </c>
      <c r="F474" s="12"/>
      <c r="H474" s="10"/>
      <c r="I474" s="12"/>
      <c r="M474" s="11"/>
      <c r="N474" s="6" t="str">
        <f>IF(Table1[[#This Row],[Date of Hospital Discharge]]="","",1)</f>
        <v/>
      </c>
      <c r="O474" s="6" t="str">
        <f>IF(Table1[[#This Row],[Date of Hospital Discharge]]="","",IF(Table1[[#This Row],[Unplanned Readmission Date]]="",0,1))</f>
        <v/>
      </c>
      <c r="P474" s="6" t="str">
        <f>IF(Table1[[#This Row],[Readmission]]=1,Table1[[#This Row],[Unplanned Readmission Date]]-Table1[[#This Row],[Date of Hospital Discharge]],"")</f>
        <v/>
      </c>
      <c r="Q474" s="6" t="str">
        <f>IF(P474="","",VLOOKUP(P474,Validation!$F$4:$G$10,2,TRUE))</f>
        <v/>
      </c>
      <c r="R474" s="6" t="str">
        <f>IF(Table1[[#This Row],[Date of Hospital Discharge]]="","",TEXT(Table1[[#This Row],[Date of Hospital Discharge]],"mmmm"))</f>
        <v/>
      </c>
      <c r="S474" s="6" t="str">
        <f>IF(Table1[[#This Row],[Date of Hospital Discharge]]="","",IF(Table1[[#This Row],[Days Between Admissions]]&lt;=7,1,0))</f>
        <v/>
      </c>
      <c r="T474" s="6" t="str">
        <f>IF(Table1[[#This Row],[Date of Hospital Discharge]]="","",IF(Table1[[#This Row],[Days Between Admissions]]&lt;=14,1,0))</f>
        <v/>
      </c>
      <c r="U474" s="6" t="str">
        <f>IF(Table1[[#This Row],[Date of Hospital Discharge]]="","",IF(Table1[[#This Row],[Days Between Admissions]]&lt;=30,1,0))</f>
        <v/>
      </c>
      <c r="V474" s="6" t="str">
        <f>IF(Table1[[#This Row],[Date of Hospital Discharge]]="","",IF(Table1[[#This Row],[Days Between Admissions]]&lt;=60,1,0))</f>
        <v/>
      </c>
      <c r="W474" s="6" t="str">
        <f>IF(Table1[[#This Row],[Date of Hospital Discharge]]="","",IF(Table1[[#This Row],[Days Between Admissions]]&lt;=90,1,0))</f>
        <v/>
      </c>
      <c r="X474" s="6" t="str">
        <f>IF(Table1[[#This Row],[Date of Hospital Discharge]]="","",IF(Table1[[#This Row],[Days Between Admissions]]="",0,IF(Table1[[#This Row],[Days Between Admissions]]&gt;90,1,0)))</f>
        <v/>
      </c>
      <c r="Y474" s="6" t="str">
        <f>IF(Table1[[#This Row],[Date of Hospital Discharge]]="","",SUM(Table1[Discharge]))</f>
        <v/>
      </c>
      <c r="Z474" s="6" t="str">
        <f>IF(Table1[[#This Row],[Date of Hospital Discharge]]="","",SUM(Table1[Readmission]))</f>
        <v/>
      </c>
      <c r="AA474" s="6" t="str">
        <f>IF(Table1[[#This Row],[Date of Hospital Discharge]]="","",VLOOKUP(Table1[[#This Row],[Discharge Month]],$AI$9:$AJ$20,2,FALSE))</f>
        <v/>
      </c>
      <c r="AB474" s="6" t="str">
        <f>IF(Table1[[#This Row],[Date of Hospital Discharge]]="","",IF(Table1[[#This Row],[Readmission Bucket]]="Readmission within 7 days",1,0))</f>
        <v/>
      </c>
      <c r="AC474" s="6" t="str">
        <f>IF(Table1[[#This Row],[Date of Hospital Discharge]]="","",IF(Table1[[#This Row],[Readmission Bucket]]="Readmission within 14 days",1,0))</f>
        <v/>
      </c>
      <c r="AD474" s="6" t="str">
        <f>IF(Table1[[#This Row],[Date of Hospital Discharge]]="","",IF(Table1[[#This Row],[Readmission Bucket]]="Readmission within 30 days",1,0))</f>
        <v/>
      </c>
      <c r="AE474" s="6" t="str">
        <f>IF(Table1[[#This Row],[Date of Hospital Discharge]]="","",IF(Table1[[#This Row],[Readmission Bucket]]="Readmission within 60 days",1,0))</f>
        <v/>
      </c>
      <c r="AF474" s="6" t="str">
        <f>IF(Table1[[#This Row],[Date of Hospital Discharge]]="","",IF(Table1[[#This Row],[Readmission Bucket]]="Readmission within 90 days",1,0))</f>
        <v/>
      </c>
      <c r="AG474" s="6" t="str">
        <f>IF(Table1[[#This Row],[Date of Hospital Discharge]]="","",IF(Table1[[#This Row],[Readmission Bucket]]="Readmission Greater than 90 Days",1,0))</f>
        <v/>
      </c>
    </row>
    <row r="475" spans="1:33" x14ac:dyDescent="0.4">
      <c r="A475" s="8">
        <v>467</v>
      </c>
      <c r="F475" s="12"/>
      <c r="H475" s="10"/>
      <c r="I475" s="12"/>
      <c r="M475" s="11"/>
      <c r="N475" s="6" t="str">
        <f>IF(Table1[[#This Row],[Date of Hospital Discharge]]="","",1)</f>
        <v/>
      </c>
      <c r="O475" s="6" t="str">
        <f>IF(Table1[[#This Row],[Date of Hospital Discharge]]="","",IF(Table1[[#This Row],[Unplanned Readmission Date]]="",0,1))</f>
        <v/>
      </c>
      <c r="P475" s="6" t="str">
        <f>IF(Table1[[#This Row],[Readmission]]=1,Table1[[#This Row],[Unplanned Readmission Date]]-Table1[[#This Row],[Date of Hospital Discharge]],"")</f>
        <v/>
      </c>
      <c r="Q475" s="6" t="str">
        <f>IF(P475="","",VLOOKUP(P475,Validation!$F$4:$G$10,2,TRUE))</f>
        <v/>
      </c>
      <c r="R475" s="6" t="str">
        <f>IF(Table1[[#This Row],[Date of Hospital Discharge]]="","",TEXT(Table1[[#This Row],[Date of Hospital Discharge]],"mmmm"))</f>
        <v/>
      </c>
      <c r="S475" s="6" t="str">
        <f>IF(Table1[[#This Row],[Date of Hospital Discharge]]="","",IF(Table1[[#This Row],[Days Between Admissions]]&lt;=7,1,0))</f>
        <v/>
      </c>
      <c r="T475" s="6" t="str">
        <f>IF(Table1[[#This Row],[Date of Hospital Discharge]]="","",IF(Table1[[#This Row],[Days Between Admissions]]&lt;=14,1,0))</f>
        <v/>
      </c>
      <c r="U475" s="6" t="str">
        <f>IF(Table1[[#This Row],[Date of Hospital Discharge]]="","",IF(Table1[[#This Row],[Days Between Admissions]]&lt;=30,1,0))</f>
        <v/>
      </c>
      <c r="V475" s="6" t="str">
        <f>IF(Table1[[#This Row],[Date of Hospital Discharge]]="","",IF(Table1[[#This Row],[Days Between Admissions]]&lt;=60,1,0))</f>
        <v/>
      </c>
      <c r="W475" s="6" t="str">
        <f>IF(Table1[[#This Row],[Date of Hospital Discharge]]="","",IF(Table1[[#This Row],[Days Between Admissions]]&lt;=90,1,0))</f>
        <v/>
      </c>
      <c r="X475" s="6" t="str">
        <f>IF(Table1[[#This Row],[Date of Hospital Discharge]]="","",IF(Table1[[#This Row],[Days Between Admissions]]="",0,IF(Table1[[#This Row],[Days Between Admissions]]&gt;90,1,0)))</f>
        <v/>
      </c>
      <c r="Y475" s="6" t="str">
        <f>IF(Table1[[#This Row],[Date of Hospital Discharge]]="","",SUM(Table1[Discharge]))</f>
        <v/>
      </c>
      <c r="Z475" s="6" t="str">
        <f>IF(Table1[[#This Row],[Date of Hospital Discharge]]="","",SUM(Table1[Readmission]))</f>
        <v/>
      </c>
      <c r="AA475" s="6" t="str">
        <f>IF(Table1[[#This Row],[Date of Hospital Discharge]]="","",VLOOKUP(Table1[[#This Row],[Discharge Month]],$AI$9:$AJ$20,2,FALSE))</f>
        <v/>
      </c>
      <c r="AB475" s="6" t="str">
        <f>IF(Table1[[#This Row],[Date of Hospital Discharge]]="","",IF(Table1[[#This Row],[Readmission Bucket]]="Readmission within 7 days",1,0))</f>
        <v/>
      </c>
      <c r="AC475" s="6" t="str">
        <f>IF(Table1[[#This Row],[Date of Hospital Discharge]]="","",IF(Table1[[#This Row],[Readmission Bucket]]="Readmission within 14 days",1,0))</f>
        <v/>
      </c>
      <c r="AD475" s="6" t="str">
        <f>IF(Table1[[#This Row],[Date of Hospital Discharge]]="","",IF(Table1[[#This Row],[Readmission Bucket]]="Readmission within 30 days",1,0))</f>
        <v/>
      </c>
      <c r="AE475" s="6" t="str">
        <f>IF(Table1[[#This Row],[Date of Hospital Discharge]]="","",IF(Table1[[#This Row],[Readmission Bucket]]="Readmission within 60 days",1,0))</f>
        <v/>
      </c>
      <c r="AF475" s="6" t="str">
        <f>IF(Table1[[#This Row],[Date of Hospital Discharge]]="","",IF(Table1[[#This Row],[Readmission Bucket]]="Readmission within 90 days",1,0))</f>
        <v/>
      </c>
      <c r="AG475" s="6" t="str">
        <f>IF(Table1[[#This Row],[Date of Hospital Discharge]]="","",IF(Table1[[#This Row],[Readmission Bucket]]="Readmission Greater than 90 Days",1,0))</f>
        <v/>
      </c>
    </row>
    <row r="476" spans="1:33" x14ac:dyDescent="0.4">
      <c r="A476" s="8">
        <v>468</v>
      </c>
      <c r="F476" s="12"/>
      <c r="H476" s="10"/>
      <c r="I476" s="12"/>
      <c r="M476" s="11"/>
      <c r="N476" s="6" t="str">
        <f>IF(Table1[[#This Row],[Date of Hospital Discharge]]="","",1)</f>
        <v/>
      </c>
      <c r="O476" s="6" t="str">
        <f>IF(Table1[[#This Row],[Date of Hospital Discharge]]="","",IF(Table1[[#This Row],[Unplanned Readmission Date]]="",0,1))</f>
        <v/>
      </c>
      <c r="P476" s="6" t="str">
        <f>IF(Table1[[#This Row],[Readmission]]=1,Table1[[#This Row],[Unplanned Readmission Date]]-Table1[[#This Row],[Date of Hospital Discharge]],"")</f>
        <v/>
      </c>
      <c r="Q476" s="6" t="str">
        <f>IF(P476="","",VLOOKUP(P476,Validation!$F$4:$G$10,2,TRUE))</f>
        <v/>
      </c>
      <c r="R476" s="6" t="str">
        <f>IF(Table1[[#This Row],[Date of Hospital Discharge]]="","",TEXT(Table1[[#This Row],[Date of Hospital Discharge]],"mmmm"))</f>
        <v/>
      </c>
      <c r="S476" s="6" t="str">
        <f>IF(Table1[[#This Row],[Date of Hospital Discharge]]="","",IF(Table1[[#This Row],[Days Between Admissions]]&lt;=7,1,0))</f>
        <v/>
      </c>
      <c r="T476" s="6" t="str">
        <f>IF(Table1[[#This Row],[Date of Hospital Discharge]]="","",IF(Table1[[#This Row],[Days Between Admissions]]&lt;=14,1,0))</f>
        <v/>
      </c>
      <c r="U476" s="6" t="str">
        <f>IF(Table1[[#This Row],[Date of Hospital Discharge]]="","",IF(Table1[[#This Row],[Days Between Admissions]]&lt;=30,1,0))</f>
        <v/>
      </c>
      <c r="V476" s="6" t="str">
        <f>IF(Table1[[#This Row],[Date of Hospital Discharge]]="","",IF(Table1[[#This Row],[Days Between Admissions]]&lt;=60,1,0))</f>
        <v/>
      </c>
      <c r="W476" s="6" t="str">
        <f>IF(Table1[[#This Row],[Date of Hospital Discharge]]="","",IF(Table1[[#This Row],[Days Between Admissions]]&lt;=90,1,0))</f>
        <v/>
      </c>
      <c r="X476" s="6" t="str">
        <f>IF(Table1[[#This Row],[Date of Hospital Discharge]]="","",IF(Table1[[#This Row],[Days Between Admissions]]="",0,IF(Table1[[#This Row],[Days Between Admissions]]&gt;90,1,0)))</f>
        <v/>
      </c>
      <c r="Y476" s="6" t="str">
        <f>IF(Table1[[#This Row],[Date of Hospital Discharge]]="","",SUM(Table1[Discharge]))</f>
        <v/>
      </c>
      <c r="Z476" s="6" t="str">
        <f>IF(Table1[[#This Row],[Date of Hospital Discharge]]="","",SUM(Table1[Readmission]))</f>
        <v/>
      </c>
      <c r="AA476" s="6" t="str">
        <f>IF(Table1[[#This Row],[Date of Hospital Discharge]]="","",VLOOKUP(Table1[[#This Row],[Discharge Month]],$AI$9:$AJ$20,2,FALSE))</f>
        <v/>
      </c>
      <c r="AB476" s="6" t="str">
        <f>IF(Table1[[#This Row],[Date of Hospital Discharge]]="","",IF(Table1[[#This Row],[Readmission Bucket]]="Readmission within 7 days",1,0))</f>
        <v/>
      </c>
      <c r="AC476" s="6" t="str">
        <f>IF(Table1[[#This Row],[Date of Hospital Discharge]]="","",IF(Table1[[#This Row],[Readmission Bucket]]="Readmission within 14 days",1,0))</f>
        <v/>
      </c>
      <c r="AD476" s="6" t="str">
        <f>IF(Table1[[#This Row],[Date of Hospital Discharge]]="","",IF(Table1[[#This Row],[Readmission Bucket]]="Readmission within 30 days",1,0))</f>
        <v/>
      </c>
      <c r="AE476" s="6" t="str">
        <f>IF(Table1[[#This Row],[Date of Hospital Discharge]]="","",IF(Table1[[#This Row],[Readmission Bucket]]="Readmission within 60 days",1,0))</f>
        <v/>
      </c>
      <c r="AF476" s="6" t="str">
        <f>IF(Table1[[#This Row],[Date of Hospital Discharge]]="","",IF(Table1[[#This Row],[Readmission Bucket]]="Readmission within 90 days",1,0))</f>
        <v/>
      </c>
      <c r="AG476" s="6" t="str">
        <f>IF(Table1[[#This Row],[Date of Hospital Discharge]]="","",IF(Table1[[#This Row],[Readmission Bucket]]="Readmission Greater than 90 Days",1,0))</f>
        <v/>
      </c>
    </row>
    <row r="477" spans="1:33" x14ac:dyDescent="0.4">
      <c r="A477" s="8">
        <v>469</v>
      </c>
      <c r="F477" s="12"/>
      <c r="H477" s="10"/>
      <c r="I477" s="12"/>
      <c r="M477" s="11"/>
      <c r="N477" s="6" t="str">
        <f>IF(Table1[[#This Row],[Date of Hospital Discharge]]="","",1)</f>
        <v/>
      </c>
      <c r="O477" s="6" t="str">
        <f>IF(Table1[[#This Row],[Date of Hospital Discharge]]="","",IF(Table1[[#This Row],[Unplanned Readmission Date]]="",0,1))</f>
        <v/>
      </c>
      <c r="P477" s="6" t="str">
        <f>IF(Table1[[#This Row],[Readmission]]=1,Table1[[#This Row],[Unplanned Readmission Date]]-Table1[[#This Row],[Date of Hospital Discharge]],"")</f>
        <v/>
      </c>
      <c r="Q477" s="6" t="str">
        <f>IF(P477="","",VLOOKUP(P477,Validation!$F$4:$G$10,2,TRUE))</f>
        <v/>
      </c>
      <c r="R477" s="6" t="str">
        <f>IF(Table1[[#This Row],[Date of Hospital Discharge]]="","",TEXT(Table1[[#This Row],[Date of Hospital Discharge]],"mmmm"))</f>
        <v/>
      </c>
      <c r="S477" s="6" t="str">
        <f>IF(Table1[[#This Row],[Date of Hospital Discharge]]="","",IF(Table1[[#This Row],[Days Between Admissions]]&lt;=7,1,0))</f>
        <v/>
      </c>
      <c r="T477" s="6" t="str">
        <f>IF(Table1[[#This Row],[Date of Hospital Discharge]]="","",IF(Table1[[#This Row],[Days Between Admissions]]&lt;=14,1,0))</f>
        <v/>
      </c>
      <c r="U477" s="6" t="str">
        <f>IF(Table1[[#This Row],[Date of Hospital Discharge]]="","",IF(Table1[[#This Row],[Days Between Admissions]]&lt;=30,1,0))</f>
        <v/>
      </c>
      <c r="V477" s="6" t="str">
        <f>IF(Table1[[#This Row],[Date of Hospital Discharge]]="","",IF(Table1[[#This Row],[Days Between Admissions]]&lt;=60,1,0))</f>
        <v/>
      </c>
      <c r="W477" s="6" t="str">
        <f>IF(Table1[[#This Row],[Date of Hospital Discharge]]="","",IF(Table1[[#This Row],[Days Between Admissions]]&lt;=90,1,0))</f>
        <v/>
      </c>
      <c r="X477" s="6" t="str">
        <f>IF(Table1[[#This Row],[Date of Hospital Discharge]]="","",IF(Table1[[#This Row],[Days Between Admissions]]="",0,IF(Table1[[#This Row],[Days Between Admissions]]&gt;90,1,0)))</f>
        <v/>
      </c>
      <c r="Y477" s="6" t="str">
        <f>IF(Table1[[#This Row],[Date of Hospital Discharge]]="","",SUM(Table1[Discharge]))</f>
        <v/>
      </c>
      <c r="Z477" s="6" t="str">
        <f>IF(Table1[[#This Row],[Date of Hospital Discharge]]="","",SUM(Table1[Readmission]))</f>
        <v/>
      </c>
      <c r="AA477" s="6" t="str">
        <f>IF(Table1[[#This Row],[Date of Hospital Discharge]]="","",VLOOKUP(Table1[[#This Row],[Discharge Month]],$AI$9:$AJ$20,2,FALSE))</f>
        <v/>
      </c>
      <c r="AB477" s="6" t="str">
        <f>IF(Table1[[#This Row],[Date of Hospital Discharge]]="","",IF(Table1[[#This Row],[Readmission Bucket]]="Readmission within 7 days",1,0))</f>
        <v/>
      </c>
      <c r="AC477" s="6" t="str">
        <f>IF(Table1[[#This Row],[Date of Hospital Discharge]]="","",IF(Table1[[#This Row],[Readmission Bucket]]="Readmission within 14 days",1,0))</f>
        <v/>
      </c>
      <c r="AD477" s="6" t="str">
        <f>IF(Table1[[#This Row],[Date of Hospital Discharge]]="","",IF(Table1[[#This Row],[Readmission Bucket]]="Readmission within 30 days",1,0))</f>
        <v/>
      </c>
      <c r="AE477" s="6" t="str">
        <f>IF(Table1[[#This Row],[Date of Hospital Discharge]]="","",IF(Table1[[#This Row],[Readmission Bucket]]="Readmission within 60 days",1,0))</f>
        <v/>
      </c>
      <c r="AF477" s="6" t="str">
        <f>IF(Table1[[#This Row],[Date of Hospital Discharge]]="","",IF(Table1[[#This Row],[Readmission Bucket]]="Readmission within 90 days",1,0))</f>
        <v/>
      </c>
      <c r="AG477" s="6" t="str">
        <f>IF(Table1[[#This Row],[Date of Hospital Discharge]]="","",IF(Table1[[#This Row],[Readmission Bucket]]="Readmission Greater than 90 Days",1,0))</f>
        <v/>
      </c>
    </row>
    <row r="478" spans="1:33" x14ac:dyDescent="0.4">
      <c r="A478" s="8">
        <v>470</v>
      </c>
      <c r="F478" s="12"/>
      <c r="H478" s="10"/>
      <c r="I478" s="12"/>
      <c r="M478" s="11"/>
      <c r="N478" s="6" t="str">
        <f>IF(Table1[[#This Row],[Date of Hospital Discharge]]="","",1)</f>
        <v/>
      </c>
      <c r="O478" s="6" t="str">
        <f>IF(Table1[[#This Row],[Date of Hospital Discharge]]="","",IF(Table1[[#This Row],[Unplanned Readmission Date]]="",0,1))</f>
        <v/>
      </c>
      <c r="P478" s="6" t="str">
        <f>IF(Table1[[#This Row],[Readmission]]=1,Table1[[#This Row],[Unplanned Readmission Date]]-Table1[[#This Row],[Date of Hospital Discharge]],"")</f>
        <v/>
      </c>
      <c r="Q478" s="6" t="str">
        <f>IF(P478="","",VLOOKUP(P478,Validation!$F$4:$G$10,2,TRUE))</f>
        <v/>
      </c>
      <c r="R478" s="6" t="str">
        <f>IF(Table1[[#This Row],[Date of Hospital Discharge]]="","",TEXT(Table1[[#This Row],[Date of Hospital Discharge]],"mmmm"))</f>
        <v/>
      </c>
      <c r="S478" s="6" t="str">
        <f>IF(Table1[[#This Row],[Date of Hospital Discharge]]="","",IF(Table1[[#This Row],[Days Between Admissions]]&lt;=7,1,0))</f>
        <v/>
      </c>
      <c r="T478" s="6" t="str">
        <f>IF(Table1[[#This Row],[Date of Hospital Discharge]]="","",IF(Table1[[#This Row],[Days Between Admissions]]&lt;=14,1,0))</f>
        <v/>
      </c>
      <c r="U478" s="6" t="str">
        <f>IF(Table1[[#This Row],[Date of Hospital Discharge]]="","",IF(Table1[[#This Row],[Days Between Admissions]]&lt;=30,1,0))</f>
        <v/>
      </c>
      <c r="V478" s="6" t="str">
        <f>IF(Table1[[#This Row],[Date of Hospital Discharge]]="","",IF(Table1[[#This Row],[Days Between Admissions]]&lt;=60,1,0))</f>
        <v/>
      </c>
      <c r="W478" s="6" t="str">
        <f>IF(Table1[[#This Row],[Date of Hospital Discharge]]="","",IF(Table1[[#This Row],[Days Between Admissions]]&lt;=90,1,0))</f>
        <v/>
      </c>
      <c r="X478" s="6" t="str">
        <f>IF(Table1[[#This Row],[Date of Hospital Discharge]]="","",IF(Table1[[#This Row],[Days Between Admissions]]="",0,IF(Table1[[#This Row],[Days Between Admissions]]&gt;90,1,0)))</f>
        <v/>
      </c>
      <c r="Y478" s="6" t="str">
        <f>IF(Table1[[#This Row],[Date of Hospital Discharge]]="","",SUM(Table1[Discharge]))</f>
        <v/>
      </c>
      <c r="Z478" s="6" t="str">
        <f>IF(Table1[[#This Row],[Date of Hospital Discharge]]="","",SUM(Table1[Readmission]))</f>
        <v/>
      </c>
      <c r="AA478" s="6" t="str">
        <f>IF(Table1[[#This Row],[Date of Hospital Discharge]]="","",VLOOKUP(Table1[[#This Row],[Discharge Month]],$AI$9:$AJ$20,2,FALSE))</f>
        <v/>
      </c>
      <c r="AB478" s="6" t="str">
        <f>IF(Table1[[#This Row],[Date of Hospital Discharge]]="","",IF(Table1[[#This Row],[Readmission Bucket]]="Readmission within 7 days",1,0))</f>
        <v/>
      </c>
      <c r="AC478" s="6" t="str">
        <f>IF(Table1[[#This Row],[Date of Hospital Discharge]]="","",IF(Table1[[#This Row],[Readmission Bucket]]="Readmission within 14 days",1,0))</f>
        <v/>
      </c>
      <c r="AD478" s="6" t="str">
        <f>IF(Table1[[#This Row],[Date of Hospital Discharge]]="","",IF(Table1[[#This Row],[Readmission Bucket]]="Readmission within 30 days",1,0))</f>
        <v/>
      </c>
      <c r="AE478" s="6" t="str">
        <f>IF(Table1[[#This Row],[Date of Hospital Discharge]]="","",IF(Table1[[#This Row],[Readmission Bucket]]="Readmission within 60 days",1,0))</f>
        <v/>
      </c>
      <c r="AF478" s="6" t="str">
        <f>IF(Table1[[#This Row],[Date of Hospital Discharge]]="","",IF(Table1[[#This Row],[Readmission Bucket]]="Readmission within 90 days",1,0))</f>
        <v/>
      </c>
      <c r="AG478" s="6" t="str">
        <f>IF(Table1[[#This Row],[Date of Hospital Discharge]]="","",IF(Table1[[#This Row],[Readmission Bucket]]="Readmission Greater than 90 Days",1,0))</f>
        <v/>
      </c>
    </row>
    <row r="479" spans="1:33" x14ac:dyDescent="0.4">
      <c r="A479" s="8">
        <v>471</v>
      </c>
      <c r="F479" s="12"/>
      <c r="H479" s="10"/>
      <c r="I479" s="12"/>
      <c r="M479" s="11"/>
      <c r="N479" s="6" t="str">
        <f>IF(Table1[[#This Row],[Date of Hospital Discharge]]="","",1)</f>
        <v/>
      </c>
      <c r="O479" s="6" t="str">
        <f>IF(Table1[[#This Row],[Date of Hospital Discharge]]="","",IF(Table1[[#This Row],[Unplanned Readmission Date]]="",0,1))</f>
        <v/>
      </c>
      <c r="P479" s="6" t="str">
        <f>IF(Table1[[#This Row],[Readmission]]=1,Table1[[#This Row],[Unplanned Readmission Date]]-Table1[[#This Row],[Date of Hospital Discharge]],"")</f>
        <v/>
      </c>
      <c r="Q479" s="6" t="str">
        <f>IF(P479="","",VLOOKUP(P479,Validation!$F$4:$G$10,2,TRUE))</f>
        <v/>
      </c>
      <c r="R479" s="6" t="str">
        <f>IF(Table1[[#This Row],[Date of Hospital Discharge]]="","",TEXT(Table1[[#This Row],[Date of Hospital Discharge]],"mmmm"))</f>
        <v/>
      </c>
      <c r="S479" s="6" t="str">
        <f>IF(Table1[[#This Row],[Date of Hospital Discharge]]="","",IF(Table1[[#This Row],[Days Between Admissions]]&lt;=7,1,0))</f>
        <v/>
      </c>
      <c r="T479" s="6" t="str">
        <f>IF(Table1[[#This Row],[Date of Hospital Discharge]]="","",IF(Table1[[#This Row],[Days Between Admissions]]&lt;=14,1,0))</f>
        <v/>
      </c>
      <c r="U479" s="6" t="str">
        <f>IF(Table1[[#This Row],[Date of Hospital Discharge]]="","",IF(Table1[[#This Row],[Days Between Admissions]]&lt;=30,1,0))</f>
        <v/>
      </c>
      <c r="V479" s="6" t="str">
        <f>IF(Table1[[#This Row],[Date of Hospital Discharge]]="","",IF(Table1[[#This Row],[Days Between Admissions]]&lt;=60,1,0))</f>
        <v/>
      </c>
      <c r="W479" s="6" t="str">
        <f>IF(Table1[[#This Row],[Date of Hospital Discharge]]="","",IF(Table1[[#This Row],[Days Between Admissions]]&lt;=90,1,0))</f>
        <v/>
      </c>
      <c r="X479" s="6" t="str">
        <f>IF(Table1[[#This Row],[Date of Hospital Discharge]]="","",IF(Table1[[#This Row],[Days Between Admissions]]="",0,IF(Table1[[#This Row],[Days Between Admissions]]&gt;90,1,0)))</f>
        <v/>
      </c>
      <c r="Y479" s="6" t="str">
        <f>IF(Table1[[#This Row],[Date of Hospital Discharge]]="","",SUM(Table1[Discharge]))</f>
        <v/>
      </c>
      <c r="Z479" s="6" t="str">
        <f>IF(Table1[[#This Row],[Date of Hospital Discharge]]="","",SUM(Table1[Readmission]))</f>
        <v/>
      </c>
      <c r="AA479" s="6" t="str">
        <f>IF(Table1[[#This Row],[Date of Hospital Discharge]]="","",VLOOKUP(Table1[[#This Row],[Discharge Month]],$AI$9:$AJ$20,2,FALSE))</f>
        <v/>
      </c>
      <c r="AB479" s="6" t="str">
        <f>IF(Table1[[#This Row],[Date of Hospital Discharge]]="","",IF(Table1[[#This Row],[Readmission Bucket]]="Readmission within 7 days",1,0))</f>
        <v/>
      </c>
      <c r="AC479" s="6" t="str">
        <f>IF(Table1[[#This Row],[Date of Hospital Discharge]]="","",IF(Table1[[#This Row],[Readmission Bucket]]="Readmission within 14 days",1,0))</f>
        <v/>
      </c>
      <c r="AD479" s="6" t="str">
        <f>IF(Table1[[#This Row],[Date of Hospital Discharge]]="","",IF(Table1[[#This Row],[Readmission Bucket]]="Readmission within 30 days",1,0))</f>
        <v/>
      </c>
      <c r="AE479" s="6" t="str">
        <f>IF(Table1[[#This Row],[Date of Hospital Discharge]]="","",IF(Table1[[#This Row],[Readmission Bucket]]="Readmission within 60 days",1,0))</f>
        <v/>
      </c>
      <c r="AF479" s="6" t="str">
        <f>IF(Table1[[#This Row],[Date of Hospital Discharge]]="","",IF(Table1[[#This Row],[Readmission Bucket]]="Readmission within 90 days",1,0))</f>
        <v/>
      </c>
      <c r="AG479" s="6" t="str">
        <f>IF(Table1[[#This Row],[Date of Hospital Discharge]]="","",IF(Table1[[#This Row],[Readmission Bucket]]="Readmission Greater than 90 Days",1,0))</f>
        <v/>
      </c>
    </row>
    <row r="480" spans="1:33" x14ac:dyDescent="0.4">
      <c r="A480" s="8">
        <v>472</v>
      </c>
      <c r="F480" s="12"/>
      <c r="H480" s="10"/>
      <c r="I480" s="12"/>
      <c r="M480" s="11"/>
      <c r="N480" s="6" t="str">
        <f>IF(Table1[[#This Row],[Date of Hospital Discharge]]="","",1)</f>
        <v/>
      </c>
      <c r="O480" s="6" t="str">
        <f>IF(Table1[[#This Row],[Date of Hospital Discharge]]="","",IF(Table1[[#This Row],[Unplanned Readmission Date]]="",0,1))</f>
        <v/>
      </c>
      <c r="P480" s="6" t="str">
        <f>IF(Table1[[#This Row],[Readmission]]=1,Table1[[#This Row],[Unplanned Readmission Date]]-Table1[[#This Row],[Date of Hospital Discharge]],"")</f>
        <v/>
      </c>
      <c r="Q480" s="6" t="str">
        <f>IF(P480="","",VLOOKUP(P480,Validation!$F$4:$G$10,2,TRUE))</f>
        <v/>
      </c>
      <c r="R480" s="6" t="str">
        <f>IF(Table1[[#This Row],[Date of Hospital Discharge]]="","",TEXT(Table1[[#This Row],[Date of Hospital Discharge]],"mmmm"))</f>
        <v/>
      </c>
      <c r="S480" s="6" t="str">
        <f>IF(Table1[[#This Row],[Date of Hospital Discharge]]="","",IF(Table1[[#This Row],[Days Between Admissions]]&lt;=7,1,0))</f>
        <v/>
      </c>
      <c r="T480" s="6" t="str">
        <f>IF(Table1[[#This Row],[Date of Hospital Discharge]]="","",IF(Table1[[#This Row],[Days Between Admissions]]&lt;=14,1,0))</f>
        <v/>
      </c>
      <c r="U480" s="6" t="str">
        <f>IF(Table1[[#This Row],[Date of Hospital Discharge]]="","",IF(Table1[[#This Row],[Days Between Admissions]]&lt;=30,1,0))</f>
        <v/>
      </c>
      <c r="V480" s="6" t="str">
        <f>IF(Table1[[#This Row],[Date of Hospital Discharge]]="","",IF(Table1[[#This Row],[Days Between Admissions]]&lt;=60,1,0))</f>
        <v/>
      </c>
      <c r="W480" s="6" t="str">
        <f>IF(Table1[[#This Row],[Date of Hospital Discharge]]="","",IF(Table1[[#This Row],[Days Between Admissions]]&lt;=90,1,0))</f>
        <v/>
      </c>
      <c r="X480" s="6" t="str">
        <f>IF(Table1[[#This Row],[Date of Hospital Discharge]]="","",IF(Table1[[#This Row],[Days Between Admissions]]="",0,IF(Table1[[#This Row],[Days Between Admissions]]&gt;90,1,0)))</f>
        <v/>
      </c>
      <c r="Y480" s="6" t="str">
        <f>IF(Table1[[#This Row],[Date of Hospital Discharge]]="","",SUM(Table1[Discharge]))</f>
        <v/>
      </c>
      <c r="Z480" s="6" t="str">
        <f>IF(Table1[[#This Row],[Date of Hospital Discharge]]="","",SUM(Table1[Readmission]))</f>
        <v/>
      </c>
      <c r="AA480" s="6" t="str">
        <f>IF(Table1[[#This Row],[Date of Hospital Discharge]]="","",VLOOKUP(Table1[[#This Row],[Discharge Month]],$AI$9:$AJ$20,2,FALSE))</f>
        <v/>
      </c>
      <c r="AB480" s="6" t="str">
        <f>IF(Table1[[#This Row],[Date of Hospital Discharge]]="","",IF(Table1[[#This Row],[Readmission Bucket]]="Readmission within 7 days",1,0))</f>
        <v/>
      </c>
      <c r="AC480" s="6" t="str">
        <f>IF(Table1[[#This Row],[Date of Hospital Discharge]]="","",IF(Table1[[#This Row],[Readmission Bucket]]="Readmission within 14 days",1,0))</f>
        <v/>
      </c>
      <c r="AD480" s="6" t="str">
        <f>IF(Table1[[#This Row],[Date of Hospital Discharge]]="","",IF(Table1[[#This Row],[Readmission Bucket]]="Readmission within 30 days",1,0))</f>
        <v/>
      </c>
      <c r="AE480" s="6" t="str">
        <f>IF(Table1[[#This Row],[Date of Hospital Discharge]]="","",IF(Table1[[#This Row],[Readmission Bucket]]="Readmission within 60 days",1,0))</f>
        <v/>
      </c>
      <c r="AF480" s="6" t="str">
        <f>IF(Table1[[#This Row],[Date of Hospital Discharge]]="","",IF(Table1[[#This Row],[Readmission Bucket]]="Readmission within 90 days",1,0))</f>
        <v/>
      </c>
      <c r="AG480" s="6" t="str">
        <f>IF(Table1[[#This Row],[Date of Hospital Discharge]]="","",IF(Table1[[#This Row],[Readmission Bucket]]="Readmission Greater than 90 Days",1,0))</f>
        <v/>
      </c>
    </row>
    <row r="481" spans="1:33" x14ac:dyDescent="0.4">
      <c r="A481" s="8">
        <v>473</v>
      </c>
      <c r="F481" s="12"/>
      <c r="H481" s="10"/>
      <c r="I481" s="12"/>
      <c r="M481" s="11"/>
      <c r="N481" s="6" t="str">
        <f>IF(Table1[[#This Row],[Date of Hospital Discharge]]="","",1)</f>
        <v/>
      </c>
      <c r="O481" s="6" t="str">
        <f>IF(Table1[[#This Row],[Date of Hospital Discharge]]="","",IF(Table1[[#This Row],[Unplanned Readmission Date]]="",0,1))</f>
        <v/>
      </c>
      <c r="P481" s="6" t="str">
        <f>IF(Table1[[#This Row],[Readmission]]=1,Table1[[#This Row],[Unplanned Readmission Date]]-Table1[[#This Row],[Date of Hospital Discharge]],"")</f>
        <v/>
      </c>
      <c r="Q481" s="6" t="str">
        <f>IF(P481="","",VLOOKUP(P481,Validation!$F$4:$G$10,2,TRUE))</f>
        <v/>
      </c>
      <c r="R481" s="6" t="str">
        <f>IF(Table1[[#This Row],[Date of Hospital Discharge]]="","",TEXT(Table1[[#This Row],[Date of Hospital Discharge]],"mmmm"))</f>
        <v/>
      </c>
      <c r="S481" s="6" t="str">
        <f>IF(Table1[[#This Row],[Date of Hospital Discharge]]="","",IF(Table1[[#This Row],[Days Between Admissions]]&lt;=7,1,0))</f>
        <v/>
      </c>
      <c r="T481" s="6" t="str">
        <f>IF(Table1[[#This Row],[Date of Hospital Discharge]]="","",IF(Table1[[#This Row],[Days Between Admissions]]&lt;=14,1,0))</f>
        <v/>
      </c>
      <c r="U481" s="6" t="str">
        <f>IF(Table1[[#This Row],[Date of Hospital Discharge]]="","",IF(Table1[[#This Row],[Days Between Admissions]]&lt;=30,1,0))</f>
        <v/>
      </c>
      <c r="V481" s="6" t="str">
        <f>IF(Table1[[#This Row],[Date of Hospital Discharge]]="","",IF(Table1[[#This Row],[Days Between Admissions]]&lt;=60,1,0))</f>
        <v/>
      </c>
      <c r="W481" s="6" t="str">
        <f>IF(Table1[[#This Row],[Date of Hospital Discharge]]="","",IF(Table1[[#This Row],[Days Between Admissions]]&lt;=90,1,0))</f>
        <v/>
      </c>
      <c r="X481" s="6" t="str">
        <f>IF(Table1[[#This Row],[Date of Hospital Discharge]]="","",IF(Table1[[#This Row],[Days Between Admissions]]="",0,IF(Table1[[#This Row],[Days Between Admissions]]&gt;90,1,0)))</f>
        <v/>
      </c>
      <c r="Y481" s="6" t="str">
        <f>IF(Table1[[#This Row],[Date of Hospital Discharge]]="","",SUM(Table1[Discharge]))</f>
        <v/>
      </c>
      <c r="Z481" s="6" t="str">
        <f>IF(Table1[[#This Row],[Date of Hospital Discharge]]="","",SUM(Table1[Readmission]))</f>
        <v/>
      </c>
      <c r="AA481" s="6" t="str">
        <f>IF(Table1[[#This Row],[Date of Hospital Discharge]]="","",VLOOKUP(Table1[[#This Row],[Discharge Month]],$AI$9:$AJ$20,2,FALSE))</f>
        <v/>
      </c>
      <c r="AB481" s="6" t="str">
        <f>IF(Table1[[#This Row],[Date of Hospital Discharge]]="","",IF(Table1[[#This Row],[Readmission Bucket]]="Readmission within 7 days",1,0))</f>
        <v/>
      </c>
      <c r="AC481" s="6" t="str">
        <f>IF(Table1[[#This Row],[Date of Hospital Discharge]]="","",IF(Table1[[#This Row],[Readmission Bucket]]="Readmission within 14 days",1,0))</f>
        <v/>
      </c>
      <c r="AD481" s="6" t="str">
        <f>IF(Table1[[#This Row],[Date of Hospital Discharge]]="","",IF(Table1[[#This Row],[Readmission Bucket]]="Readmission within 30 days",1,0))</f>
        <v/>
      </c>
      <c r="AE481" s="6" t="str">
        <f>IF(Table1[[#This Row],[Date of Hospital Discharge]]="","",IF(Table1[[#This Row],[Readmission Bucket]]="Readmission within 60 days",1,0))</f>
        <v/>
      </c>
      <c r="AF481" s="6" t="str">
        <f>IF(Table1[[#This Row],[Date of Hospital Discharge]]="","",IF(Table1[[#This Row],[Readmission Bucket]]="Readmission within 90 days",1,0))</f>
        <v/>
      </c>
      <c r="AG481" s="6" t="str">
        <f>IF(Table1[[#This Row],[Date of Hospital Discharge]]="","",IF(Table1[[#This Row],[Readmission Bucket]]="Readmission Greater than 90 Days",1,0))</f>
        <v/>
      </c>
    </row>
    <row r="482" spans="1:33" x14ac:dyDescent="0.4">
      <c r="A482" s="8">
        <v>474</v>
      </c>
      <c r="F482" s="12"/>
      <c r="H482" s="10"/>
      <c r="I482" s="12"/>
      <c r="M482" s="11"/>
      <c r="N482" s="6" t="str">
        <f>IF(Table1[[#This Row],[Date of Hospital Discharge]]="","",1)</f>
        <v/>
      </c>
      <c r="O482" s="6" t="str">
        <f>IF(Table1[[#This Row],[Date of Hospital Discharge]]="","",IF(Table1[[#This Row],[Unplanned Readmission Date]]="",0,1))</f>
        <v/>
      </c>
      <c r="P482" s="6" t="str">
        <f>IF(Table1[[#This Row],[Readmission]]=1,Table1[[#This Row],[Unplanned Readmission Date]]-Table1[[#This Row],[Date of Hospital Discharge]],"")</f>
        <v/>
      </c>
      <c r="Q482" s="6" t="str">
        <f>IF(P482="","",VLOOKUP(P482,Validation!$F$4:$G$10,2,TRUE))</f>
        <v/>
      </c>
      <c r="R482" s="6" t="str">
        <f>IF(Table1[[#This Row],[Date of Hospital Discharge]]="","",TEXT(Table1[[#This Row],[Date of Hospital Discharge]],"mmmm"))</f>
        <v/>
      </c>
      <c r="S482" s="6" t="str">
        <f>IF(Table1[[#This Row],[Date of Hospital Discharge]]="","",IF(Table1[[#This Row],[Days Between Admissions]]&lt;=7,1,0))</f>
        <v/>
      </c>
      <c r="T482" s="6" t="str">
        <f>IF(Table1[[#This Row],[Date of Hospital Discharge]]="","",IF(Table1[[#This Row],[Days Between Admissions]]&lt;=14,1,0))</f>
        <v/>
      </c>
      <c r="U482" s="6" t="str">
        <f>IF(Table1[[#This Row],[Date of Hospital Discharge]]="","",IF(Table1[[#This Row],[Days Between Admissions]]&lt;=30,1,0))</f>
        <v/>
      </c>
      <c r="V482" s="6" t="str">
        <f>IF(Table1[[#This Row],[Date of Hospital Discharge]]="","",IF(Table1[[#This Row],[Days Between Admissions]]&lt;=60,1,0))</f>
        <v/>
      </c>
      <c r="W482" s="6" t="str">
        <f>IF(Table1[[#This Row],[Date of Hospital Discharge]]="","",IF(Table1[[#This Row],[Days Between Admissions]]&lt;=90,1,0))</f>
        <v/>
      </c>
      <c r="X482" s="6" t="str">
        <f>IF(Table1[[#This Row],[Date of Hospital Discharge]]="","",IF(Table1[[#This Row],[Days Between Admissions]]="",0,IF(Table1[[#This Row],[Days Between Admissions]]&gt;90,1,0)))</f>
        <v/>
      </c>
      <c r="Y482" s="6" t="str">
        <f>IF(Table1[[#This Row],[Date of Hospital Discharge]]="","",SUM(Table1[Discharge]))</f>
        <v/>
      </c>
      <c r="Z482" s="6" t="str">
        <f>IF(Table1[[#This Row],[Date of Hospital Discharge]]="","",SUM(Table1[Readmission]))</f>
        <v/>
      </c>
      <c r="AA482" s="6" t="str">
        <f>IF(Table1[[#This Row],[Date of Hospital Discharge]]="","",VLOOKUP(Table1[[#This Row],[Discharge Month]],$AI$9:$AJ$20,2,FALSE))</f>
        <v/>
      </c>
      <c r="AB482" s="6" t="str">
        <f>IF(Table1[[#This Row],[Date of Hospital Discharge]]="","",IF(Table1[[#This Row],[Readmission Bucket]]="Readmission within 7 days",1,0))</f>
        <v/>
      </c>
      <c r="AC482" s="6" t="str">
        <f>IF(Table1[[#This Row],[Date of Hospital Discharge]]="","",IF(Table1[[#This Row],[Readmission Bucket]]="Readmission within 14 days",1,0))</f>
        <v/>
      </c>
      <c r="AD482" s="6" t="str">
        <f>IF(Table1[[#This Row],[Date of Hospital Discharge]]="","",IF(Table1[[#This Row],[Readmission Bucket]]="Readmission within 30 days",1,0))</f>
        <v/>
      </c>
      <c r="AE482" s="6" t="str">
        <f>IF(Table1[[#This Row],[Date of Hospital Discharge]]="","",IF(Table1[[#This Row],[Readmission Bucket]]="Readmission within 60 days",1,0))</f>
        <v/>
      </c>
      <c r="AF482" s="6" t="str">
        <f>IF(Table1[[#This Row],[Date of Hospital Discharge]]="","",IF(Table1[[#This Row],[Readmission Bucket]]="Readmission within 90 days",1,0))</f>
        <v/>
      </c>
      <c r="AG482" s="6" t="str">
        <f>IF(Table1[[#This Row],[Date of Hospital Discharge]]="","",IF(Table1[[#This Row],[Readmission Bucket]]="Readmission Greater than 90 Days",1,0))</f>
        <v/>
      </c>
    </row>
    <row r="483" spans="1:33" x14ac:dyDescent="0.4">
      <c r="A483" s="8">
        <v>475</v>
      </c>
      <c r="F483" s="12"/>
      <c r="H483" s="10"/>
      <c r="I483" s="12"/>
      <c r="M483" s="11"/>
      <c r="N483" s="6" t="str">
        <f>IF(Table1[[#This Row],[Date of Hospital Discharge]]="","",1)</f>
        <v/>
      </c>
      <c r="O483" s="6" t="str">
        <f>IF(Table1[[#This Row],[Date of Hospital Discharge]]="","",IF(Table1[[#This Row],[Unplanned Readmission Date]]="",0,1))</f>
        <v/>
      </c>
      <c r="P483" s="6" t="str">
        <f>IF(Table1[[#This Row],[Readmission]]=1,Table1[[#This Row],[Unplanned Readmission Date]]-Table1[[#This Row],[Date of Hospital Discharge]],"")</f>
        <v/>
      </c>
      <c r="Q483" s="6" t="str">
        <f>IF(P483="","",VLOOKUP(P483,Validation!$F$4:$G$10,2,TRUE))</f>
        <v/>
      </c>
      <c r="R483" s="6" t="str">
        <f>IF(Table1[[#This Row],[Date of Hospital Discharge]]="","",TEXT(Table1[[#This Row],[Date of Hospital Discharge]],"mmmm"))</f>
        <v/>
      </c>
      <c r="S483" s="6" t="str">
        <f>IF(Table1[[#This Row],[Date of Hospital Discharge]]="","",IF(Table1[[#This Row],[Days Between Admissions]]&lt;=7,1,0))</f>
        <v/>
      </c>
      <c r="T483" s="6" t="str">
        <f>IF(Table1[[#This Row],[Date of Hospital Discharge]]="","",IF(Table1[[#This Row],[Days Between Admissions]]&lt;=14,1,0))</f>
        <v/>
      </c>
      <c r="U483" s="6" t="str">
        <f>IF(Table1[[#This Row],[Date of Hospital Discharge]]="","",IF(Table1[[#This Row],[Days Between Admissions]]&lt;=30,1,0))</f>
        <v/>
      </c>
      <c r="V483" s="6" t="str">
        <f>IF(Table1[[#This Row],[Date of Hospital Discharge]]="","",IF(Table1[[#This Row],[Days Between Admissions]]&lt;=60,1,0))</f>
        <v/>
      </c>
      <c r="W483" s="6" t="str">
        <f>IF(Table1[[#This Row],[Date of Hospital Discharge]]="","",IF(Table1[[#This Row],[Days Between Admissions]]&lt;=90,1,0))</f>
        <v/>
      </c>
      <c r="X483" s="6" t="str">
        <f>IF(Table1[[#This Row],[Date of Hospital Discharge]]="","",IF(Table1[[#This Row],[Days Between Admissions]]="",0,IF(Table1[[#This Row],[Days Between Admissions]]&gt;90,1,0)))</f>
        <v/>
      </c>
      <c r="Y483" s="6" t="str">
        <f>IF(Table1[[#This Row],[Date of Hospital Discharge]]="","",SUM(Table1[Discharge]))</f>
        <v/>
      </c>
      <c r="Z483" s="6" t="str">
        <f>IF(Table1[[#This Row],[Date of Hospital Discharge]]="","",SUM(Table1[Readmission]))</f>
        <v/>
      </c>
      <c r="AA483" s="6" t="str">
        <f>IF(Table1[[#This Row],[Date of Hospital Discharge]]="","",VLOOKUP(Table1[[#This Row],[Discharge Month]],$AI$9:$AJ$20,2,FALSE))</f>
        <v/>
      </c>
      <c r="AB483" s="6" t="str">
        <f>IF(Table1[[#This Row],[Date of Hospital Discharge]]="","",IF(Table1[[#This Row],[Readmission Bucket]]="Readmission within 7 days",1,0))</f>
        <v/>
      </c>
      <c r="AC483" s="6" t="str">
        <f>IF(Table1[[#This Row],[Date of Hospital Discharge]]="","",IF(Table1[[#This Row],[Readmission Bucket]]="Readmission within 14 days",1,0))</f>
        <v/>
      </c>
      <c r="AD483" s="6" t="str">
        <f>IF(Table1[[#This Row],[Date of Hospital Discharge]]="","",IF(Table1[[#This Row],[Readmission Bucket]]="Readmission within 30 days",1,0))</f>
        <v/>
      </c>
      <c r="AE483" s="6" t="str">
        <f>IF(Table1[[#This Row],[Date of Hospital Discharge]]="","",IF(Table1[[#This Row],[Readmission Bucket]]="Readmission within 60 days",1,0))</f>
        <v/>
      </c>
      <c r="AF483" s="6" t="str">
        <f>IF(Table1[[#This Row],[Date of Hospital Discharge]]="","",IF(Table1[[#This Row],[Readmission Bucket]]="Readmission within 90 days",1,0))</f>
        <v/>
      </c>
      <c r="AG483" s="6" t="str">
        <f>IF(Table1[[#This Row],[Date of Hospital Discharge]]="","",IF(Table1[[#This Row],[Readmission Bucket]]="Readmission Greater than 90 Days",1,0))</f>
        <v/>
      </c>
    </row>
    <row r="484" spans="1:33" x14ac:dyDescent="0.4">
      <c r="A484" s="8">
        <v>476</v>
      </c>
      <c r="F484" s="12"/>
      <c r="H484" s="10"/>
      <c r="I484" s="12"/>
      <c r="M484" s="11"/>
      <c r="N484" s="6" t="str">
        <f>IF(Table1[[#This Row],[Date of Hospital Discharge]]="","",1)</f>
        <v/>
      </c>
      <c r="O484" s="6" t="str">
        <f>IF(Table1[[#This Row],[Date of Hospital Discharge]]="","",IF(Table1[[#This Row],[Unplanned Readmission Date]]="",0,1))</f>
        <v/>
      </c>
      <c r="P484" s="6" t="str">
        <f>IF(Table1[[#This Row],[Readmission]]=1,Table1[[#This Row],[Unplanned Readmission Date]]-Table1[[#This Row],[Date of Hospital Discharge]],"")</f>
        <v/>
      </c>
      <c r="Q484" s="6" t="str">
        <f>IF(P484="","",VLOOKUP(P484,Validation!$F$4:$G$10,2,TRUE))</f>
        <v/>
      </c>
      <c r="R484" s="6" t="str">
        <f>IF(Table1[[#This Row],[Date of Hospital Discharge]]="","",TEXT(Table1[[#This Row],[Date of Hospital Discharge]],"mmmm"))</f>
        <v/>
      </c>
      <c r="S484" s="6" t="str">
        <f>IF(Table1[[#This Row],[Date of Hospital Discharge]]="","",IF(Table1[[#This Row],[Days Between Admissions]]&lt;=7,1,0))</f>
        <v/>
      </c>
      <c r="T484" s="6" t="str">
        <f>IF(Table1[[#This Row],[Date of Hospital Discharge]]="","",IF(Table1[[#This Row],[Days Between Admissions]]&lt;=14,1,0))</f>
        <v/>
      </c>
      <c r="U484" s="6" t="str">
        <f>IF(Table1[[#This Row],[Date of Hospital Discharge]]="","",IF(Table1[[#This Row],[Days Between Admissions]]&lt;=30,1,0))</f>
        <v/>
      </c>
      <c r="V484" s="6" t="str">
        <f>IF(Table1[[#This Row],[Date of Hospital Discharge]]="","",IF(Table1[[#This Row],[Days Between Admissions]]&lt;=60,1,0))</f>
        <v/>
      </c>
      <c r="W484" s="6" t="str">
        <f>IF(Table1[[#This Row],[Date of Hospital Discharge]]="","",IF(Table1[[#This Row],[Days Between Admissions]]&lt;=90,1,0))</f>
        <v/>
      </c>
      <c r="X484" s="6" t="str">
        <f>IF(Table1[[#This Row],[Date of Hospital Discharge]]="","",IF(Table1[[#This Row],[Days Between Admissions]]="",0,IF(Table1[[#This Row],[Days Between Admissions]]&gt;90,1,0)))</f>
        <v/>
      </c>
      <c r="Y484" s="6" t="str">
        <f>IF(Table1[[#This Row],[Date of Hospital Discharge]]="","",SUM(Table1[Discharge]))</f>
        <v/>
      </c>
      <c r="Z484" s="6" t="str">
        <f>IF(Table1[[#This Row],[Date of Hospital Discharge]]="","",SUM(Table1[Readmission]))</f>
        <v/>
      </c>
      <c r="AA484" s="6" t="str">
        <f>IF(Table1[[#This Row],[Date of Hospital Discharge]]="","",VLOOKUP(Table1[[#This Row],[Discharge Month]],$AI$9:$AJ$20,2,FALSE))</f>
        <v/>
      </c>
      <c r="AB484" s="6" t="str">
        <f>IF(Table1[[#This Row],[Date of Hospital Discharge]]="","",IF(Table1[[#This Row],[Readmission Bucket]]="Readmission within 7 days",1,0))</f>
        <v/>
      </c>
      <c r="AC484" s="6" t="str">
        <f>IF(Table1[[#This Row],[Date of Hospital Discharge]]="","",IF(Table1[[#This Row],[Readmission Bucket]]="Readmission within 14 days",1,0))</f>
        <v/>
      </c>
      <c r="AD484" s="6" t="str">
        <f>IF(Table1[[#This Row],[Date of Hospital Discharge]]="","",IF(Table1[[#This Row],[Readmission Bucket]]="Readmission within 30 days",1,0))</f>
        <v/>
      </c>
      <c r="AE484" s="6" t="str">
        <f>IF(Table1[[#This Row],[Date of Hospital Discharge]]="","",IF(Table1[[#This Row],[Readmission Bucket]]="Readmission within 60 days",1,0))</f>
        <v/>
      </c>
      <c r="AF484" s="6" t="str">
        <f>IF(Table1[[#This Row],[Date of Hospital Discharge]]="","",IF(Table1[[#This Row],[Readmission Bucket]]="Readmission within 90 days",1,0))</f>
        <v/>
      </c>
      <c r="AG484" s="6" t="str">
        <f>IF(Table1[[#This Row],[Date of Hospital Discharge]]="","",IF(Table1[[#This Row],[Readmission Bucket]]="Readmission Greater than 90 Days",1,0))</f>
        <v/>
      </c>
    </row>
    <row r="485" spans="1:33" x14ac:dyDescent="0.4">
      <c r="A485" s="8">
        <v>477</v>
      </c>
      <c r="F485" s="12"/>
      <c r="H485" s="10"/>
      <c r="I485" s="12"/>
      <c r="M485" s="11"/>
      <c r="N485" s="6" t="str">
        <f>IF(Table1[[#This Row],[Date of Hospital Discharge]]="","",1)</f>
        <v/>
      </c>
      <c r="O485" s="6" t="str">
        <f>IF(Table1[[#This Row],[Date of Hospital Discharge]]="","",IF(Table1[[#This Row],[Unplanned Readmission Date]]="",0,1))</f>
        <v/>
      </c>
      <c r="P485" s="6" t="str">
        <f>IF(Table1[[#This Row],[Readmission]]=1,Table1[[#This Row],[Unplanned Readmission Date]]-Table1[[#This Row],[Date of Hospital Discharge]],"")</f>
        <v/>
      </c>
      <c r="Q485" s="6" t="str">
        <f>IF(P485="","",VLOOKUP(P485,Validation!$F$4:$G$10,2,TRUE))</f>
        <v/>
      </c>
      <c r="R485" s="6" t="str">
        <f>IF(Table1[[#This Row],[Date of Hospital Discharge]]="","",TEXT(Table1[[#This Row],[Date of Hospital Discharge]],"mmmm"))</f>
        <v/>
      </c>
      <c r="S485" s="6" t="str">
        <f>IF(Table1[[#This Row],[Date of Hospital Discharge]]="","",IF(Table1[[#This Row],[Days Between Admissions]]&lt;=7,1,0))</f>
        <v/>
      </c>
      <c r="T485" s="6" t="str">
        <f>IF(Table1[[#This Row],[Date of Hospital Discharge]]="","",IF(Table1[[#This Row],[Days Between Admissions]]&lt;=14,1,0))</f>
        <v/>
      </c>
      <c r="U485" s="6" t="str">
        <f>IF(Table1[[#This Row],[Date of Hospital Discharge]]="","",IF(Table1[[#This Row],[Days Between Admissions]]&lt;=30,1,0))</f>
        <v/>
      </c>
      <c r="V485" s="6" t="str">
        <f>IF(Table1[[#This Row],[Date of Hospital Discharge]]="","",IF(Table1[[#This Row],[Days Between Admissions]]&lt;=60,1,0))</f>
        <v/>
      </c>
      <c r="W485" s="6" t="str">
        <f>IF(Table1[[#This Row],[Date of Hospital Discharge]]="","",IF(Table1[[#This Row],[Days Between Admissions]]&lt;=90,1,0))</f>
        <v/>
      </c>
      <c r="X485" s="6" t="str">
        <f>IF(Table1[[#This Row],[Date of Hospital Discharge]]="","",IF(Table1[[#This Row],[Days Between Admissions]]="",0,IF(Table1[[#This Row],[Days Between Admissions]]&gt;90,1,0)))</f>
        <v/>
      </c>
      <c r="Y485" s="6" t="str">
        <f>IF(Table1[[#This Row],[Date of Hospital Discharge]]="","",SUM(Table1[Discharge]))</f>
        <v/>
      </c>
      <c r="Z485" s="6" t="str">
        <f>IF(Table1[[#This Row],[Date of Hospital Discharge]]="","",SUM(Table1[Readmission]))</f>
        <v/>
      </c>
      <c r="AA485" s="6" t="str">
        <f>IF(Table1[[#This Row],[Date of Hospital Discharge]]="","",VLOOKUP(Table1[[#This Row],[Discharge Month]],$AI$9:$AJ$20,2,FALSE))</f>
        <v/>
      </c>
      <c r="AB485" s="6" t="str">
        <f>IF(Table1[[#This Row],[Date of Hospital Discharge]]="","",IF(Table1[[#This Row],[Readmission Bucket]]="Readmission within 7 days",1,0))</f>
        <v/>
      </c>
      <c r="AC485" s="6" t="str">
        <f>IF(Table1[[#This Row],[Date of Hospital Discharge]]="","",IF(Table1[[#This Row],[Readmission Bucket]]="Readmission within 14 days",1,0))</f>
        <v/>
      </c>
      <c r="AD485" s="6" t="str">
        <f>IF(Table1[[#This Row],[Date of Hospital Discharge]]="","",IF(Table1[[#This Row],[Readmission Bucket]]="Readmission within 30 days",1,0))</f>
        <v/>
      </c>
      <c r="AE485" s="6" t="str">
        <f>IF(Table1[[#This Row],[Date of Hospital Discharge]]="","",IF(Table1[[#This Row],[Readmission Bucket]]="Readmission within 60 days",1,0))</f>
        <v/>
      </c>
      <c r="AF485" s="6" t="str">
        <f>IF(Table1[[#This Row],[Date of Hospital Discharge]]="","",IF(Table1[[#This Row],[Readmission Bucket]]="Readmission within 90 days",1,0))</f>
        <v/>
      </c>
      <c r="AG485" s="6" t="str">
        <f>IF(Table1[[#This Row],[Date of Hospital Discharge]]="","",IF(Table1[[#This Row],[Readmission Bucket]]="Readmission Greater than 90 Days",1,0))</f>
        <v/>
      </c>
    </row>
    <row r="486" spans="1:33" x14ac:dyDescent="0.4">
      <c r="A486" s="8">
        <v>478</v>
      </c>
      <c r="F486" s="12"/>
      <c r="H486" s="10"/>
      <c r="I486" s="12"/>
      <c r="M486" s="11"/>
      <c r="N486" s="6" t="str">
        <f>IF(Table1[[#This Row],[Date of Hospital Discharge]]="","",1)</f>
        <v/>
      </c>
      <c r="O486" s="6" t="str">
        <f>IF(Table1[[#This Row],[Date of Hospital Discharge]]="","",IF(Table1[[#This Row],[Unplanned Readmission Date]]="",0,1))</f>
        <v/>
      </c>
      <c r="P486" s="6" t="str">
        <f>IF(Table1[[#This Row],[Readmission]]=1,Table1[[#This Row],[Unplanned Readmission Date]]-Table1[[#This Row],[Date of Hospital Discharge]],"")</f>
        <v/>
      </c>
      <c r="Q486" s="6" t="str">
        <f>IF(P486="","",VLOOKUP(P486,Validation!$F$4:$G$10,2,TRUE))</f>
        <v/>
      </c>
      <c r="R486" s="6" t="str">
        <f>IF(Table1[[#This Row],[Date of Hospital Discharge]]="","",TEXT(Table1[[#This Row],[Date of Hospital Discharge]],"mmmm"))</f>
        <v/>
      </c>
      <c r="S486" s="6" t="str">
        <f>IF(Table1[[#This Row],[Date of Hospital Discharge]]="","",IF(Table1[[#This Row],[Days Between Admissions]]&lt;=7,1,0))</f>
        <v/>
      </c>
      <c r="T486" s="6" t="str">
        <f>IF(Table1[[#This Row],[Date of Hospital Discharge]]="","",IF(Table1[[#This Row],[Days Between Admissions]]&lt;=14,1,0))</f>
        <v/>
      </c>
      <c r="U486" s="6" t="str">
        <f>IF(Table1[[#This Row],[Date of Hospital Discharge]]="","",IF(Table1[[#This Row],[Days Between Admissions]]&lt;=30,1,0))</f>
        <v/>
      </c>
      <c r="V486" s="6" t="str">
        <f>IF(Table1[[#This Row],[Date of Hospital Discharge]]="","",IF(Table1[[#This Row],[Days Between Admissions]]&lt;=60,1,0))</f>
        <v/>
      </c>
      <c r="W486" s="6" t="str">
        <f>IF(Table1[[#This Row],[Date of Hospital Discharge]]="","",IF(Table1[[#This Row],[Days Between Admissions]]&lt;=90,1,0))</f>
        <v/>
      </c>
      <c r="X486" s="6" t="str">
        <f>IF(Table1[[#This Row],[Date of Hospital Discharge]]="","",IF(Table1[[#This Row],[Days Between Admissions]]="",0,IF(Table1[[#This Row],[Days Between Admissions]]&gt;90,1,0)))</f>
        <v/>
      </c>
      <c r="Y486" s="6" t="str">
        <f>IF(Table1[[#This Row],[Date of Hospital Discharge]]="","",SUM(Table1[Discharge]))</f>
        <v/>
      </c>
      <c r="Z486" s="6" t="str">
        <f>IF(Table1[[#This Row],[Date of Hospital Discharge]]="","",SUM(Table1[Readmission]))</f>
        <v/>
      </c>
      <c r="AA486" s="6" t="str">
        <f>IF(Table1[[#This Row],[Date of Hospital Discharge]]="","",VLOOKUP(Table1[[#This Row],[Discharge Month]],$AI$9:$AJ$20,2,FALSE))</f>
        <v/>
      </c>
      <c r="AB486" s="6" t="str">
        <f>IF(Table1[[#This Row],[Date of Hospital Discharge]]="","",IF(Table1[[#This Row],[Readmission Bucket]]="Readmission within 7 days",1,0))</f>
        <v/>
      </c>
      <c r="AC486" s="6" t="str">
        <f>IF(Table1[[#This Row],[Date of Hospital Discharge]]="","",IF(Table1[[#This Row],[Readmission Bucket]]="Readmission within 14 days",1,0))</f>
        <v/>
      </c>
      <c r="AD486" s="6" t="str">
        <f>IF(Table1[[#This Row],[Date of Hospital Discharge]]="","",IF(Table1[[#This Row],[Readmission Bucket]]="Readmission within 30 days",1,0))</f>
        <v/>
      </c>
      <c r="AE486" s="6" t="str">
        <f>IF(Table1[[#This Row],[Date of Hospital Discharge]]="","",IF(Table1[[#This Row],[Readmission Bucket]]="Readmission within 60 days",1,0))</f>
        <v/>
      </c>
      <c r="AF486" s="6" t="str">
        <f>IF(Table1[[#This Row],[Date of Hospital Discharge]]="","",IF(Table1[[#This Row],[Readmission Bucket]]="Readmission within 90 days",1,0))</f>
        <v/>
      </c>
      <c r="AG486" s="6" t="str">
        <f>IF(Table1[[#This Row],[Date of Hospital Discharge]]="","",IF(Table1[[#This Row],[Readmission Bucket]]="Readmission Greater than 90 Days",1,0))</f>
        <v/>
      </c>
    </row>
    <row r="487" spans="1:33" x14ac:dyDescent="0.4">
      <c r="A487" s="8">
        <v>479</v>
      </c>
      <c r="F487" s="12"/>
      <c r="H487" s="10"/>
      <c r="I487" s="12"/>
      <c r="M487" s="11"/>
      <c r="N487" s="6" t="str">
        <f>IF(Table1[[#This Row],[Date of Hospital Discharge]]="","",1)</f>
        <v/>
      </c>
      <c r="O487" s="6" t="str">
        <f>IF(Table1[[#This Row],[Date of Hospital Discharge]]="","",IF(Table1[[#This Row],[Unplanned Readmission Date]]="",0,1))</f>
        <v/>
      </c>
      <c r="P487" s="6" t="str">
        <f>IF(Table1[[#This Row],[Readmission]]=1,Table1[[#This Row],[Unplanned Readmission Date]]-Table1[[#This Row],[Date of Hospital Discharge]],"")</f>
        <v/>
      </c>
      <c r="Q487" s="6" t="str">
        <f>IF(P487="","",VLOOKUP(P487,Validation!$F$4:$G$10,2,TRUE))</f>
        <v/>
      </c>
      <c r="R487" s="6" t="str">
        <f>IF(Table1[[#This Row],[Date of Hospital Discharge]]="","",TEXT(Table1[[#This Row],[Date of Hospital Discharge]],"mmmm"))</f>
        <v/>
      </c>
      <c r="S487" s="6" t="str">
        <f>IF(Table1[[#This Row],[Date of Hospital Discharge]]="","",IF(Table1[[#This Row],[Days Between Admissions]]&lt;=7,1,0))</f>
        <v/>
      </c>
      <c r="T487" s="6" t="str">
        <f>IF(Table1[[#This Row],[Date of Hospital Discharge]]="","",IF(Table1[[#This Row],[Days Between Admissions]]&lt;=14,1,0))</f>
        <v/>
      </c>
      <c r="U487" s="6" t="str">
        <f>IF(Table1[[#This Row],[Date of Hospital Discharge]]="","",IF(Table1[[#This Row],[Days Between Admissions]]&lt;=30,1,0))</f>
        <v/>
      </c>
      <c r="V487" s="6" t="str">
        <f>IF(Table1[[#This Row],[Date of Hospital Discharge]]="","",IF(Table1[[#This Row],[Days Between Admissions]]&lt;=60,1,0))</f>
        <v/>
      </c>
      <c r="W487" s="6" t="str">
        <f>IF(Table1[[#This Row],[Date of Hospital Discharge]]="","",IF(Table1[[#This Row],[Days Between Admissions]]&lt;=90,1,0))</f>
        <v/>
      </c>
      <c r="X487" s="6" t="str">
        <f>IF(Table1[[#This Row],[Date of Hospital Discharge]]="","",IF(Table1[[#This Row],[Days Between Admissions]]="",0,IF(Table1[[#This Row],[Days Between Admissions]]&gt;90,1,0)))</f>
        <v/>
      </c>
      <c r="Y487" s="6" t="str">
        <f>IF(Table1[[#This Row],[Date of Hospital Discharge]]="","",SUM(Table1[Discharge]))</f>
        <v/>
      </c>
      <c r="Z487" s="6" t="str">
        <f>IF(Table1[[#This Row],[Date of Hospital Discharge]]="","",SUM(Table1[Readmission]))</f>
        <v/>
      </c>
      <c r="AA487" s="6" t="str">
        <f>IF(Table1[[#This Row],[Date of Hospital Discharge]]="","",VLOOKUP(Table1[[#This Row],[Discharge Month]],$AI$9:$AJ$20,2,FALSE))</f>
        <v/>
      </c>
      <c r="AB487" s="6" t="str">
        <f>IF(Table1[[#This Row],[Date of Hospital Discharge]]="","",IF(Table1[[#This Row],[Readmission Bucket]]="Readmission within 7 days",1,0))</f>
        <v/>
      </c>
      <c r="AC487" s="6" t="str">
        <f>IF(Table1[[#This Row],[Date of Hospital Discharge]]="","",IF(Table1[[#This Row],[Readmission Bucket]]="Readmission within 14 days",1,0))</f>
        <v/>
      </c>
      <c r="AD487" s="6" t="str">
        <f>IF(Table1[[#This Row],[Date of Hospital Discharge]]="","",IF(Table1[[#This Row],[Readmission Bucket]]="Readmission within 30 days",1,0))</f>
        <v/>
      </c>
      <c r="AE487" s="6" t="str">
        <f>IF(Table1[[#This Row],[Date of Hospital Discharge]]="","",IF(Table1[[#This Row],[Readmission Bucket]]="Readmission within 60 days",1,0))</f>
        <v/>
      </c>
      <c r="AF487" s="6" t="str">
        <f>IF(Table1[[#This Row],[Date of Hospital Discharge]]="","",IF(Table1[[#This Row],[Readmission Bucket]]="Readmission within 90 days",1,0))</f>
        <v/>
      </c>
      <c r="AG487" s="6" t="str">
        <f>IF(Table1[[#This Row],[Date of Hospital Discharge]]="","",IF(Table1[[#This Row],[Readmission Bucket]]="Readmission Greater than 90 Days",1,0))</f>
        <v/>
      </c>
    </row>
    <row r="488" spans="1:33" x14ac:dyDescent="0.4">
      <c r="A488" s="8">
        <v>480</v>
      </c>
      <c r="F488" s="12"/>
      <c r="H488" s="10"/>
      <c r="I488" s="12"/>
      <c r="M488" s="11"/>
      <c r="N488" s="6" t="str">
        <f>IF(Table1[[#This Row],[Date of Hospital Discharge]]="","",1)</f>
        <v/>
      </c>
      <c r="O488" s="6" t="str">
        <f>IF(Table1[[#This Row],[Date of Hospital Discharge]]="","",IF(Table1[[#This Row],[Unplanned Readmission Date]]="",0,1))</f>
        <v/>
      </c>
      <c r="P488" s="6" t="str">
        <f>IF(Table1[[#This Row],[Readmission]]=1,Table1[[#This Row],[Unplanned Readmission Date]]-Table1[[#This Row],[Date of Hospital Discharge]],"")</f>
        <v/>
      </c>
      <c r="Q488" s="6" t="str">
        <f>IF(P488="","",VLOOKUP(P488,Validation!$F$4:$G$10,2,TRUE))</f>
        <v/>
      </c>
      <c r="R488" s="6" t="str">
        <f>IF(Table1[[#This Row],[Date of Hospital Discharge]]="","",TEXT(Table1[[#This Row],[Date of Hospital Discharge]],"mmmm"))</f>
        <v/>
      </c>
      <c r="S488" s="6" t="str">
        <f>IF(Table1[[#This Row],[Date of Hospital Discharge]]="","",IF(Table1[[#This Row],[Days Between Admissions]]&lt;=7,1,0))</f>
        <v/>
      </c>
      <c r="T488" s="6" t="str">
        <f>IF(Table1[[#This Row],[Date of Hospital Discharge]]="","",IF(Table1[[#This Row],[Days Between Admissions]]&lt;=14,1,0))</f>
        <v/>
      </c>
      <c r="U488" s="6" t="str">
        <f>IF(Table1[[#This Row],[Date of Hospital Discharge]]="","",IF(Table1[[#This Row],[Days Between Admissions]]&lt;=30,1,0))</f>
        <v/>
      </c>
      <c r="V488" s="6" t="str">
        <f>IF(Table1[[#This Row],[Date of Hospital Discharge]]="","",IF(Table1[[#This Row],[Days Between Admissions]]&lt;=60,1,0))</f>
        <v/>
      </c>
      <c r="W488" s="6" t="str">
        <f>IF(Table1[[#This Row],[Date of Hospital Discharge]]="","",IF(Table1[[#This Row],[Days Between Admissions]]&lt;=90,1,0))</f>
        <v/>
      </c>
      <c r="X488" s="6" t="str">
        <f>IF(Table1[[#This Row],[Date of Hospital Discharge]]="","",IF(Table1[[#This Row],[Days Between Admissions]]="",0,IF(Table1[[#This Row],[Days Between Admissions]]&gt;90,1,0)))</f>
        <v/>
      </c>
      <c r="Y488" s="6" t="str">
        <f>IF(Table1[[#This Row],[Date of Hospital Discharge]]="","",SUM(Table1[Discharge]))</f>
        <v/>
      </c>
      <c r="Z488" s="6" t="str">
        <f>IF(Table1[[#This Row],[Date of Hospital Discharge]]="","",SUM(Table1[Readmission]))</f>
        <v/>
      </c>
      <c r="AA488" s="6" t="str">
        <f>IF(Table1[[#This Row],[Date of Hospital Discharge]]="","",VLOOKUP(Table1[[#This Row],[Discharge Month]],$AI$9:$AJ$20,2,FALSE))</f>
        <v/>
      </c>
      <c r="AB488" s="6" t="str">
        <f>IF(Table1[[#This Row],[Date of Hospital Discharge]]="","",IF(Table1[[#This Row],[Readmission Bucket]]="Readmission within 7 days",1,0))</f>
        <v/>
      </c>
      <c r="AC488" s="6" t="str">
        <f>IF(Table1[[#This Row],[Date of Hospital Discharge]]="","",IF(Table1[[#This Row],[Readmission Bucket]]="Readmission within 14 days",1,0))</f>
        <v/>
      </c>
      <c r="AD488" s="6" t="str">
        <f>IF(Table1[[#This Row],[Date of Hospital Discharge]]="","",IF(Table1[[#This Row],[Readmission Bucket]]="Readmission within 30 days",1,0))</f>
        <v/>
      </c>
      <c r="AE488" s="6" t="str">
        <f>IF(Table1[[#This Row],[Date of Hospital Discharge]]="","",IF(Table1[[#This Row],[Readmission Bucket]]="Readmission within 60 days",1,0))</f>
        <v/>
      </c>
      <c r="AF488" s="6" t="str">
        <f>IF(Table1[[#This Row],[Date of Hospital Discharge]]="","",IF(Table1[[#This Row],[Readmission Bucket]]="Readmission within 90 days",1,0))</f>
        <v/>
      </c>
      <c r="AG488" s="6" t="str">
        <f>IF(Table1[[#This Row],[Date of Hospital Discharge]]="","",IF(Table1[[#This Row],[Readmission Bucket]]="Readmission Greater than 90 Days",1,0))</f>
        <v/>
      </c>
    </row>
    <row r="489" spans="1:33" x14ac:dyDescent="0.4">
      <c r="A489" s="8">
        <v>481</v>
      </c>
      <c r="F489" s="12"/>
      <c r="H489" s="10"/>
      <c r="I489" s="12"/>
      <c r="M489" s="11"/>
      <c r="N489" s="6" t="str">
        <f>IF(Table1[[#This Row],[Date of Hospital Discharge]]="","",1)</f>
        <v/>
      </c>
      <c r="O489" s="6" t="str">
        <f>IF(Table1[[#This Row],[Date of Hospital Discharge]]="","",IF(Table1[[#This Row],[Unplanned Readmission Date]]="",0,1))</f>
        <v/>
      </c>
      <c r="P489" s="6" t="str">
        <f>IF(Table1[[#This Row],[Readmission]]=1,Table1[[#This Row],[Unplanned Readmission Date]]-Table1[[#This Row],[Date of Hospital Discharge]],"")</f>
        <v/>
      </c>
      <c r="Q489" s="6" t="str">
        <f>IF(P489="","",VLOOKUP(P489,Validation!$F$4:$G$10,2,TRUE))</f>
        <v/>
      </c>
      <c r="R489" s="6" t="str">
        <f>IF(Table1[[#This Row],[Date of Hospital Discharge]]="","",TEXT(Table1[[#This Row],[Date of Hospital Discharge]],"mmmm"))</f>
        <v/>
      </c>
      <c r="S489" s="6" t="str">
        <f>IF(Table1[[#This Row],[Date of Hospital Discharge]]="","",IF(Table1[[#This Row],[Days Between Admissions]]&lt;=7,1,0))</f>
        <v/>
      </c>
      <c r="T489" s="6" t="str">
        <f>IF(Table1[[#This Row],[Date of Hospital Discharge]]="","",IF(Table1[[#This Row],[Days Between Admissions]]&lt;=14,1,0))</f>
        <v/>
      </c>
      <c r="U489" s="6" t="str">
        <f>IF(Table1[[#This Row],[Date of Hospital Discharge]]="","",IF(Table1[[#This Row],[Days Between Admissions]]&lt;=30,1,0))</f>
        <v/>
      </c>
      <c r="V489" s="6" t="str">
        <f>IF(Table1[[#This Row],[Date of Hospital Discharge]]="","",IF(Table1[[#This Row],[Days Between Admissions]]&lt;=60,1,0))</f>
        <v/>
      </c>
      <c r="W489" s="6" t="str">
        <f>IF(Table1[[#This Row],[Date of Hospital Discharge]]="","",IF(Table1[[#This Row],[Days Between Admissions]]&lt;=90,1,0))</f>
        <v/>
      </c>
      <c r="X489" s="6" t="str">
        <f>IF(Table1[[#This Row],[Date of Hospital Discharge]]="","",IF(Table1[[#This Row],[Days Between Admissions]]="",0,IF(Table1[[#This Row],[Days Between Admissions]]&gt;90,1,0)))</f>
        <v/>
      </c>
      <c r="Y489" s="6" t="str">
        <f>IF(Table1[[#This Row],[Date of Hospital Discharge]]="","",SUM(Table1[Discharge]))</f>
        <v/>
      </c>
      <c r="Z489" s="6" t="str">
        <f>IF(Table1[[#This Row],[Date of Hospital Discharge]]="","",SUM(Table1[Readmission]))</f>
        <v/>
      </c>
      <c r="AA489" s="6" t="str">
        <f>IF(Table1[[#This Row],[Date of Hospital Discharge]]="","",VLOOKUP(Table1[[#This Row],[Discharge Month]],$AI$9:$AJ$20,2,FALSE))</f>
        <v/>
      </c>
      <c r="AB489" s="6" t="str">
        <f>IF(Table1[[#This Row],[Date of Hospital Discharge]]="","",IF(Table1[[#This Row],[Readmission Bucket]]="Readmission within 7 days",1,0))</f>
        <v/>
      </c>
      <c r="AC489" s="6" t="str">
        <f>IF(Table1[[#This Row],[Date of Hospital Discharge]]="","",IF(Table1[[#This Row],[Readmission Bucket]]="Readmission within 14 days",1,0))</f>
        <v/>
      </c>
      <c r="AD489" s="6" t="str">
        <f>IF(Table1[[#This Row],[Date of Hospital Discharge]]="","",IF(Table1[[#This Row],[Readmission Bucket]]="Readmission within 30 days",1,0))</f>
        <v/>
      </c>
      <c r="AE489" s="6" t="str">
        <f>IF(Table1[[#This Row],[Date of Hospital Discharge]]="","",IF(Table1[[#This Row],[Readmission Bucket]]="Readmission within 60 days",1,0))</f>
        <v/>
      </c>
      <c r="AF489" s="6" t="str">
        <f>IF(Table1[[#This Row],[Date of Hospital Discharge]]="","",IF(Table1[[#This Row],[Readmission Bucket]]="Readmission within 90 days",1,0))</f>
        <v/>
      </c>
      <c r="AG489" s="6" t="str">
        <f>IF(Table1[[#This Row],[Date of Hospital Discharge]]="","",IF(Table1[[#This Row],[Readmission Bucket]]="Readmission Greater than 90 Days",1,0))</f>
        <v/>
      </c>
    </row>
    <row r="490" spans="1:33" x14ac:dyDescent="0.4">
      <c r="A490" s="8">
        <v>482</v>
      </c>
      <c r="F490" s="12"/>
      <c r="H490" s="10"/>
      <c r="I490" s="12"/>
      <c r="M490" s="11"/>
      <c r="N490" s="6" t="str">
        <f>IF(Table1[[#This Row],[Date of Hospital Discharge]]="","",1)</f>
        <v/>
      </c>
      <c r="O490" s="6" t="str">
        <f>IF(Table1[[#This Row],[Date of Hospital Discharge]]="","",IF(Table1[[#This Row],[Unplanned Readmission Date]]="",0,1))</f>
        <v/>
      </c>
      <c r="P490" s="6" t="str">
        <f>IF(Table1[[#This Row],[Readmission]]=1,Table1[[#This Row],[Unplanned Readmission Date]]-Table1[[#This Row],[Date of Hospital Discharge]],"")</f>
        <v/>
      </c>
      <c r="Q490" s="6" t="str">
        <f>IF(P490="","",VLOOKUP(P490,Validation!$F$4:$G$10,2,TRUE))</f>
        <v/>
      </c>
      <c r="R490" s="6" t="str">
        <f>IF(Table1[[#This Row],[Date of Hospital Discharge]]="","",TEXT(Table1[[#This Row],[Date of Hospital Discharge]],"mmmm"))</f>
        <v/>
      </c>
      <c r="S490" s="6" t="str">
        <f>IF(Table1[[#This Row],[Date of Hospital Discharge]]="","",IF(Table1[[#This Row],[Days Between Admissions]]&lt;=7,1,0))</f>
        <v/>
      </c>
      <c r="T490" s="6" t="str">
        <f>IF(Table1[[#This Row],[Date of Hospital Discharge]]="","",IF(Table1[[#This Row],[Days Between Admissions]]&lt;=14,1,0))</f>
        <v/>
      </c>
      <c r="U490" s="6" t="str">
        <f>IF(Table1[[#This Row],[Date of Hospital Discharge]]="","",IF(Table1[[#This Row],[Days Between Admissions]]&lt;=30,1,0))</f>
        <v/>
      </c>
      <c r="V490" s="6" t="str">
        <f>IF(Table1[[#This Row],[Date of Hospital Discharge]]="","",IF(Table1[[#This Row],[Days Between Admissions]]&lt;=60,1,0))</f>
        <v/>
      </c>
      <c r="W490" s="6" t="str">
        <f>IF(Table1[[#This Row],[Date of Hospital Discharge]]="","",IF(Table1[[#This Row],[Days Between Admissions]]&lt;=90,1,0))</f>
        <v/>
      </c>
      <c r="X490" s="6" t="str">
        <f>IF(Table1[[#This Row],[Date of Hospital Discharge]]="","",IF(Table1[[#This Row],[Days Between Admissions]]="",0,IF(Table1[[#This Row],[Days Between Admissions]]&gt;90,1,0)))</f>
        <v/>
      </c>
      <c r="Y490" s="6" t="str">
        <f>IF(Table1[[#This Row],[Date of Hospital Discharge]]="","",SUM(Table1[Discharge]))</f>
        <v/>
      </c>
      <c r="Z490" s="6" t="str">
        <f>IF(Table1[[#This Row],[Date of Hospital Discharge]]="","",SUM(Table1[Readmission]))</f>
        <v/>
      </c>
      <c r="AA490" s="6" t="str">
        <f>IF(Table1[[#This Row],[Date of Hospital Discharge]]="","",VLOOKUP(Table1[[#This Row],[Discharge Month]],$AI$9:$AJ$20,2,FALSE))</f>
        <v/>
      </c>
      <c r="AB490" s="6" t="str">
        <f>IF(Table1[[#This Row],[Date of Hospital Discharge]]="","",IF(Table1[[#This Row],[Readmission Bucket]]="Readmission within 7 days",1,0))</f>
        <v/>
      </c>
      <c r="AC490" s="6" t="str">
        <f>IF(Table1[[#This Row],[Date of Hospital Discharge]]="","",IF(Table1[[#This Row],[Readmission Bucket]]="Readmission within 14 days",1,0))</f>
        <v/>
      </c>
      <c r="AD490" s="6" t="str">
        <f>IF(Table1[[#This Row],[Date of Hospital Discharge]]="","",IF(Table1[[#This Row],[Readmission Bucket]]="Readmission within 30 days",1,0))</f>
        <v/>
      </c>
      <c r="AE490" s="6" t="str">
        <f>IF(Table1[[#This Row],[Date of Hospital Discharge]]="","",IF(Table1[[#This Row],[Readmission Bucket]]="Readmission within 60 days",1,0))</f>
        <v/>
      </c>
      <c r="AF490" s="6" t="str">
        <f>IF(Table1[[#This Row],[Date of Hospital Discharge]]="","",IF(Table1[[#This Row],[Readmission Bucket]]="Readmission within 90 days",1,0))</f>
        <v/>
      </c>
      <c r="AG490" s="6" t="str">
        <f>IF(Table1[[#This Row],[Date of Hospital Discharge]]="","",IF(Table1[[#This Row],[Readmission Bucket]]="Readmission Greater than 90 Days",1,0))</f>
        <v/>
      </c>
    </row>
    <row r="491" spans="1:33" x14ac:dyDescent="0.4">
      <c r="A491" s="8">
        <v>483</v>
      </c>
      <c r="F491" s="12"/>
      <c r="H491" s="10"/>
      <c r="I491" s="12"/>
      <c r="M491" s="11"/>
      <c r="N491" s="6" t="str">
        <f>IF(Table1[[#This Row],[Date of Hospital Discharge]]="","",1)</f>
        <v/>
      </c>
      <c r="O491" s="6" t="str">
        <f>IF(Table1[[#This Row],[Date of Hospital Discharge]]="","",IF(Table1[[#This Row],[Unplanned Readmission Date]]="",0,1))</f>
        <v/>
      </c>
      <c r="P491" s="6" t="str">
        <f>IF(Table1[[#This Row],[Readmission]]=1,Table1[[#This Row],[Unplanned Readmission Date]]-Table1[[#This Row],[Date of Hospital Discharge]],"")</f>
        <v/>
      </c>
      <c r="Q491" s="6" t="str">
        <f>IF(P491="","",VLOOKUP(P491,Validation!$F$4:$G$10,2,TRUE))</f>
        <v/>
      </c>
      <c r="R491" s="6" t="str">
        <f>IF(Table1[[#This Row],[Date of Hospital Discharge]]="","",TEXT(Table1[[#This Row],[Date of Hospital Discharge]],"mmmm"))</f>
        <v/>
      </c>
      <c r="S491" s="6" t="str">
        <f>IF(Table1[[#This Row],[Date of Hospital Discharge]]="","",IF(Table1[[#This Row],[Days Between Admissions]]&lt;=7,1,0))</f>
        <v/>
      </c>
      <c r="T491" s="6" t="str">
        <f>IF(Table1[[#This Row],[Date of Hospital Discharge]]="","",IF(Table1[[#This Row],[Days Between Admissions]]&lt;=14,1,0))</f>
        <v/>
      </c>
      <c r="U491" s="6" t="str">
        <f>IF(Table1[[#This Row],[Date of Hospital Discharge]]="","",IF(Table1[[#This Row],[Days Between Admissions]]&lt;=30,1,0))</f>
        <v/>
      </c>
      <c r="V491" s="6" t="str">
        <f>IF(Table1[[#This Row],[Date of Hospital Discharge]]="","",IF(Table1[[#This Row],[Days Between Admissions]]&lt;=60,1,0))</f>
        <v/>
      </c>
      <c r="W491" s="6" t="str">
        <f>IF(Table1[[#This Row],[Date of Hospital Discharge]]="","",IF(Table1[[#This Row],[Days Between Admissions]]&lt;=90,1,0))</f>
        <v/>
      </c>
      <c r="X491" s="6" t="str">
        <f>IF(Table1[[#This Row],[Date of Hospital Discharge]]="","",IF(Table1[[#This Row],[Days Between Admissions]]="",0,IF(Table1[[#This Row],[Days Between Admissions]]&gt;90,1,0)))</f>
        <v/>
      </c>
      <c r="Y491" s="6" t="str">
        <f>IF(Table1[[#This Row],[Date of Hospital Discharge]]="","",SUM(Table1[Discharge]))</f>
        <v/>
      </c>
      <c r="Z491" s="6" t="str">
        <f>IF(Table1[[#This Row],[Date of Hospital Discharge]]="","",SUM(Table1[Readmission]))</f>
        <v/>
      </c>
      <c r="AA491" s="6" t="str">
        <f>IF(Table1[[#This Row],[Date of Hospital Discharge]]="","",VLOOKUP(Table1[[#This Row],[Discharge Month]],$AI$9:$AJ$20,2,FALSE))</f>
        <v/>
      </c>
      <c r="AB491" s="6" t="str">
        <f>IF(Table1[[#This Row],[Date of Hospital Discharge]]="","",IF(Table1[[#This Row],[Readmission Bucket]]="Readmission within 7 days",1,0))</f>
        <v/>
      </c>
      <c r="AC491" s="6" t="str">
        <f>IF(Table1[[#This Row],[Date of Hospital Discharge]]="","",IF(Table1[[#This Row],[Readmission Bucket]]="Readmission within 14 days",1,0))</f>
        <v/>
      </c>
      <c r="AD491" s="6" t="str">
        <f>IF(Table1[[#This Row],[Date of Hospital Discharge]]="","",IF(Table1[[#This Row],[Readmission Bucket]]="Readmission within 30 days",1,0))</f>
        <v/>
      </c>
      <c r="AE491" s="6" t="str">
        <f>IF(Table1[[#This Row],[Date of Hospital Discharge]]="","",IF(Table1[[#This Row],[Readmission Bucket]]="Readmission within 60 days",1,0))</f>
        <v/>
      </c>
      <c r="AF491" s="6" t="str">
        <f>IF(Table1[[#This Row],[Date of Hospital Discharge]]="","",IF(Table1[[#This Row],[Readmission Bucket]]="Readmission within 90 days",1,0))</f>
        <v/>
      </c>
      <c r="AG491" s="6" t="str">
        <f>IF(Table1[[#This Row],[Date of Hospital Discharge]]="","",IF(Table1[[#This Row],[Readmission Bucket]]="Readmission Greater than 90 Days",1,0))</f>
        <v/>
      </c>
    </row>
    <row r="492" spans="1:33" x14ac:dyDescent="0.4">
      <c r="A492" s="8">
        <v>484</v>
      </c>
      <c r="F492" s="12"/>
      <c r="H492" s="10"/>
      <c r="I492" s="12"/>
      <c r="M492" s="11"/>
      <c r="N492" s="6" t="str">
        <f>IF(Table1[[#This Row],[Date of Hospital Discharge]]="","",1)</f>
        <v/>
      </c>
      <c r="O492" s="6" t="str">
        <f>IF(Table1[[#This Row],[Date of Hospital Discharge]]="","",IF(Table1[[#This Row],[Unplanned Readmission Date]]="",0,1))</f>
        <v/>
      </c>
      <c r="P492" s="6" t="str">
        <f>IF(Table1[[#This Row],[Readmission]]=1,Table1[[#This Row],[Unplanned Readmission Date]]-Table1[[#This Row],[Date of Hospital Discharge]],"")</f>
        <v/>
      </c>
      <c r="Q492" s="6" t="str">
        <f>IF(P492="","",VLOOKUP(P492,Validation!$F$4:$G$10,2,TRUE))</f>
        <v/>
      </c>
      <c r="R492" s="6" t="str">
        <f>IF(Table1[[#This Row],[Date of Hospital Discharge]]="","",TEXT(Table1[[#This Row],[Date of Hospital Discharge]],"mmmm"))</f>
        <v/>
      </c>
      <c r="S492" s="6" t="str">
        <f>IF(Table1[[#This Row],[Date of Hospital Discharge]]="","",IF(Table1[[#This Row],[Days Between Admissions]]&lt;=7,1,0))</f>
        <v/>
      </c>
      <c r="T492" s="6" t="str">
        <f>IF(Table1[[#This Row],[Date of Hospital Discharge]]="","",IF(Table1[[#This Row],[Days Between Admissions]]&lt;=14,1,0))</f>
        <v/>
      </c>
      <c r="U492" s="6" t="str">
        <f>IF(Table1[[#This Row],[Date of Hospital Discharge]]="","",IF(Table1[[#This Row],[Days Between Admissions]]&lt;=30,1,0))</f>
        <v/>
      </c>
      <c r="V492" s="6" t="str">
        <f>IF(Table1[[#This Row],[Date of Hospital Discharge]]="","",IF(Table1[[#This Row],[Days Between Admissions]]&lt;=60,1,0))</f>
        <v/>
      </c>
      <c r="W492" s="6" t="str">
        <f>IF(Table1[[#This Row],[Date of Hospital Discharge]]="","",IF(Table1[[#This Row],[Days Between Admissions]]&lt;=90,1,0))</f>
        <v/>
      </c>
      <c r="X492" s="6" t="str">
        <f>IF(Table1[[#This Row],[Date of Hospital Discharge]]="","",IF(Table1[[#This Row],[Days Between Admissions]]="",0,IF(Table1[[#This Row],[Days Between Admissions]]&gt;90,1,0)))</f>
        <v/>
      </c>
      <c r="Y492" s="6" t="str">
        <f>IF(Table1[[#This Row],[Date of Hospital Discharge]]="","",SUM(Table1[Discharge]))</f>
        <v/>
      </c>
      <c r="Z492" s="6" t="str">
        <f>IF(Table1[[#This Row],[Date of Hospital Discharge]]="","",SUM(Table1[Readmission]))</f>
        <v/>
      </c>
      <c r="AA492" s="6" t="str">
        <f>IF(Table1[[#This Row],[Date of Hospital Discharge]]="","",VLOOKUP(Table1[[#This Row],[Discharge Month]],$AI$9:$AJ$20,2,FALSE))</f>
        <v/>
      </c>
      <c r="AB492" s="6" t="str">
        <f>IF(Table1[[#This Row],[Date of Hospital Discharge]]="","",IF(Table1[[#This Row],[Readmission Bucket]]="Readmission within 7 days",1,0))</f>
        <v/>
      </c>
      <c r="AC492" s="6" t="str">
        <f>IF(Table1[[#This Row],[Date of Hospital Discharge]]="","",IF(Table1[[#This Row],[Readmission Bucket]]="Readmission within 14 days",1,0))</f>
        <v/>
      </c>
      <c r="AD492" s="6" t="str">
        <f>IF(Table1[[#This Row],[Date of Hospital Discharge]]="","",IF(Table1[[#This Row],[Readmission Bucket]]="Readmission within 30 days",1,0))</f>
        <v/>
      </c>
      <c r="AE492" s="6" t="str">
        <f>IF(Table1[[#This Row],[Date of Hospital Discharge]]="","",IF(Table1[[#This Row],[Readmission Bucket]]="Readmission within 60 days",1,0))</f>
        <v/>
      </c>
      <c r="AF492" s="6" t="str">
        <f>IF(Table1[[#This Row],[Date of Hospital Discharge]]="","",IF(Table1[[#This Row],[Readmission Bucket]]="Readmission within 90 days",1,0))</f>
        <v/>
      </c>
      <c r="AG492" s="6" t="str">
        <f>IF(Table1[[#This Row],[Date of Hospital Discharge]]="","",IF(Table1[[#This Row],[Readmission Bucket]]="Readmission Greater than 90 Days",1,0))</f>
        <v/>
      </c>
    </row>
    <row r="493" spans="1:33" x14ac:dyDescent="0.4">
      <c r="A493" s="8">
        <v>485</v>
      </c>
      <c r="F493" s="12"/>
      <c r="H493" s="10"/>
      <c r="I493" s="12"/>
      <c r="M493" s="11"/>
      <c r="N493" s="6" t="str">
        <f>IF(Table1[[#This Row],[Date of Hospital Discharge]]="","",1)</f>
        <v/>
      </c>
      <c r="O493" s="6" t="str">
        <f>IF(Table1[[#This Row],[Date of Hospital Discharge]]="","",IF(Table1[[#This Row],[Unplanned Readmission Date]]="",0,1))</f>
        <v/>
      </c>
      <c r="P493" s="6" t="str">
        <f>IF(Table1[[#This Row],[Readmission]]=1,Table1[[#This Row],[Unplanned Readmission Date]]-Table1[[#This Row],[Date of Hospital Discharge]],"")</f>
        <v/>
      </c>
      <c r="Q493" s="6" t="str">
        <f>IF(P493="","",VLOOKUP(P493,Validation!$F$4:$G$10,2,TRUE))</f>
        <v/>
      </c>
      <c r="R493" s="6" t="str">
        <f>IF(Table1[[#This Row],[Date of Hospital Discharge]]="","",TEXT(Table1[[#This Row],[Date of Hospital Discharge]],"mmmm"))</f>
        <v/>
      </c>
      <c r="S493" s="6" t="str">
        <f>IF(Table1[[#This Row],[Date of Hospital Discharge]]="","",IF(Table1[[#This Row],[Days Between Admissions]]&lt;=7,1,0))</f>
        <v/>
      </c>
      <c r="T493" s="6" t="str">
        <f>IF(Table1[[#This Row],[Date of Hospital Discharge]]="","",IF(Table1[[#This Row],[Days Between Admissions]]&lt;=14,1,0))</f>
        <v/>
      </c>
      <c r="U493" s="6" t="str">
        <f>IF(Table1[[#This Row],[Date of Hospital Discharge]]="","",IF(Table1[[#This Row],[Days Between Admissions]]&lt;=30,1,0))</f>
        <v/>
      </c>
      <c r="V493" s="6" t="str">
        <f>IF(Table1[[#This Row],[Date of Hospital Discharge]]="","",IF(Table1[[#This Row],[Days Between Admissions]]&lt;=60,1,0))</f>
        <v/>
      </c>
      <c r="W493" s="6" t="str">
        <f>IF(Table1[[#This Row],[Date of Hospital Discharge]]="","",IF(Table1[[#This Row],[Days Between Admissions]]&lt;=90,1,0))</f>
        <v/>
      </c>
      <c r="X493" s="6" t="str">
        <f>IF(Table1[[#This Row],[Date of Hospital Discharge]]="","",IF(Table1[[#This Row],[Days Between Admissions]]="",0,IF(Table1[[#This Row],[Days Between Admissions]]&gt;90,1,0)))</f>
        <v/>
      </c>
      <c r="Y493" s="6" t="str">
        <f>IF(Table1[[#This Row],[Date of Hospital Discharge]]="","",SUM(Table1[Discharge]))</f>
        <v/>
      </c>
      <c r="Z493" s="6" t="str">
        <f>IF(Table1[[#This Row],[Date of Hospital Discharge]]="","",SUM(Table1[Readmission]))</f>
        <v/>
      </c>
      <c r="AA493" s="6" t="str">
        <f>IF(Table1[[#This Row],[Date of Hospital Discharge]]="","",VLOOKUP(Table1[[#This Row],[Discharge Month]],$AI$9:$AJ$20,2,FALSE))</f>
        <v/>
      </c>
      <c r="AB493" s="6" t="str">
        <f>IF(Table1[[#This Row],[Date of Hospital Discharge]]="","",IF(Table1[[#This Row],[Readmission Bucket]]="Readmission within 7 days",1,0))</f>
        <v/>
      </c>
      <c r="AC493" s="6" t="str">
        <f>IF(Table1[[#This Row],[Date of Hospital Discharge]]="","",IF(Table1[[#This Row],[Readmission Bucket]]="Readmission within 14 days",1,0))</f>
        <v/>
      </c>
      <c r="AD493" s="6" t="str">
        <f>IF(Table1[[#This Row],[Date of Hospital Discharge]]="","",IF(Table1[[#This Row],[Readmission Bucket]]="Readmission within 30 days",1,0))</f>
        <v/>
      </c>
      <c r="AE493" s="6" t="str">
        <f>IF(Table1[[#This Row],[Date of Hospital Discharge]]="","",IF(Table1[[#This Row],[Readmission Bucket]]="Readmission within 60 days",1,0))</f>
        <v/>
      </c>
      <c r="AF493" s="6" t="str">
        <f>IF(Table1[[#This Row],[Date of Hospital Discharge]]="","",IF(Table1[[#This Row],[Readmission Bucket]]="Readmission within 90 days",1,0))</f>
        <v/>
      </c>
      <c r="AG493" s="6" t="str">
        <f>IF(Table1[[#This Row],[Date of Hospital Discharge]]="","",IF(Table1[[#This Row],[Readmission Bucket]]="Readmission Greater than 90 Days",1,0))</f>
        <v/>
      </c>
    </row>
    <row r="494" spans="1:33" x14ac:dyDescent="0.4">
      <c r="A494" s="8">
        <v>486</v>
      </c>
      <c r="F494" s="12"/>
      <c r="H494" s="10"/>
      <c r="I494" s="12"/>
      <c r="M494" s="11"/>
      <c r="N494" s="6" t="str">
        <f>IF(Table1[[#This Row],[Date of Hospital Discharge]]="","",1)</f>
        <v/>
      </c>
      <c r="O494" s="6" t="str">
        <f>IF(Table1[[#This Row],[Date of Hospital Discharge]]="","",IF(Table1[[#This Row],[Unplanned Readmission Date]]="",0,1))</f>
        <v/>
      </c>
      <c r="P494" s="6" t="str">
        <f>IF(Table1[[#This Row],[Readmission]]=1,Table1[[#This Row],[Unplanned Readmission Date]]-Table1[[#This Row],[Date of Hospital Discharge]],"")</f>
        <v/>
      </c>
      <c r="Q494" s="6" t="str">
        <f>IF(P494="","",VLOOKUP(P494,Validation!$F$4:$G$10,2,TRUE))</f>
        <v/>
      </c>
      <c r="R494" s="6" t="str">
        <f>IF(Table1[[#This Row],[Date of Hospital Discharge]]="","",TEXT(Table1[[#This Row],[Date of Hospital Discharge]],"mmmm"))</f>
        <v/>
      </c>
      <c r="S494" s="6" t="str">
        <f>IF(Table1[[#This Row],[Date of Hospital Discharge]]="","",IF(Table1[[#This Row],[Days Between Admissions]]&lt;=7,1,0))</f>
        <v/>
      </c>
      <c r="T494" s="6" t="str">
        <f>IF(Table1[[#This Row],[Date of Hospital Discharge]]="","",IF(Table1[[#This Row],[Days Between Admissions]]&lt;=14,1,0))</f>
        <v/>
      </c>
      <c r="U494" s="6" t="str">
        <f>IF(Table1[[#This Row],[Date of Hospital Discharge]]="","",IF(Table1[[#This Row],[Days Between Admissions]]&lt;=30,1,0))</f>
        <v/>
      </c>
      <c r="V494" s="6" t="str">
        <f>IF(Table1[[#This Row],[Date of Hospital Discharge]]="","",IF(Table1[[#This Row],[Days Between Admissions]]&lt;=60,1,0))</f>
        <v/>
      </c>
      <c r="W494" s="6" t="str">
        <f>IF(Table1[[#This Row],[Date of Hospital Discharge]]="","",IF(Table1[[#This Row],[Days Between Admissions]]&lt;=90,1,0))</f>
        <v/>
      </c>
      <c r="X494" s="6" t="str">
        <f>IF(Table1[[#This Row],[Date of Hospital Discharge]]="","",IF(Table1[[#This Row],[Days Between Admissions]]="",0,IF(Table1[[#This Row],[Days Between Admissions]]&gt;90,1,0)))</f>
        <v/>
      </c>
      <c r="Y494" s="6" t="str">
        <f>IF(Table1[[#This Row],[Date of Hospital Discharge]]="","",SUM(Table1[Discharge]))</f>
        <v/>
      </c>
      <c r="Z494" s="6" t="str">
        <f>IF(Table1[[#This Row],[Date of Hospital Discharge]]="","",SUM(Table1[Readmission]))</f>
        <v/>
      </c>
      <c r="AA494" s="6" t="str">
        <f>IF(Table1[[#This Row],[Date of Hospital Discharge]]="","",VLOOKUP(Table1[[#This Row],[Discharge Month]],$AI$9:$AJ$20,2,FALSE))</f>
        <v/>
      </c>
      <c r="AB494" s="6" t="str">
        <f>IF(Table1[[#This Row],[Date of Hospital Discharge]]="","",IF(Table1[[#This Row],[Readmission Bucket]]="Readmission within 7 days",1,0))</f>
        <v/>
      </c>
      <c r="AC494" s="6" t="str">
        <f>IF(Table1[[#This Row],[Date of Hospital Discharge]]="","",IF(Table1[[#This Row],[Readmission Bucket]]="Readmission within 14 days",1,0))</f>
        <v/>
      </c>
      <c r="AD494" s="6" t="str">
        <f>IF(Table1[[#This Row],[Date of Hospital Discharge]]="","",IF(Table1[[#This Row],[Readmission Bucket]]="Readmission within 30 days",1,0))</f>
        <v/>
      </c>
      <c r="AE494" s="6" t="str">
        <f>IF(Table1[[#This Row],[Date of Hospital Discharge]]="","",IF(Table1[[#This Row],[Readmission Bucket]]="Readmission within 60 days",1,0))</f>
        <v/>
      </c>
      <c r="AF494" s="6" t="str">
        <f>IF(Table1[[#This Row],[Date of Hospital Discharge]]="","",IF(Table1[[#This Row],[Readmission Bucket]]="Readmission within 90 days",1,0))</f>
        <v/>
      </c>
      <c r="AG494" s="6" t="str">
        <f>IF(Table1[[#This Row],[Date of Hospital Discharge]]="","",IF(Table1[[#This Row],[Readmission Bucket]]="Readmission Greater than 90 Days",1,0))</f>
        <v/>
      </c>
    </row>
    <row r="495" spans="1:33" x14ac:dyDescent="0.4">
      <c r="A495" s="8">
        <v>487</v>
      </c>
      <c r="F495" s="12"/>
      <c r="H495" s="10"/>
      <c r="I495" s="12"/>
      <c r="M495" s="11"/>
      <c r="N495" s="6" t="str">
        <f>IF(Table1[[#This Row],[Date of Hospital Discharge]]="","",1)</f>
        <v/>
      </c>
      <c r="O495" s="6" t="str">
        <f>IF(Table1[[#This Row],[Date of Hospital Discharge]]="","",IF(Table1[[#This Row],[Unplanned Readmission Date]]="",0,1))</f>
        <v/>
      </c>
      <c r="P495" s="6" t="str">
        <f>IF(Table1[[#This Row],[Readmission]]=1,Table1[[#This Row],[Unplanned Readmission Date]]-Table1[[#This Row],[Date of Hospital Discharge]],"")</f>
        <v/>
      </c>
      <c r="Q495" s="6" t="str">
        <f>IF(P495="","",VLOOKUP(P495,Validation!$F$4:$G$10,2,TRUE))</f>
        <v/>
      </c>
      <c r="R495" s="6" t="str">
        <f>IF(Table1[[#This Row],[Date of Hospital Discharge]]="","",TEXT(Table1[[#This Row],[Date of Hospital Discharge]],"mmmm"))</f>
        <v/>
      </c>
      <c r="S495" s="6" t="str">
        <f>IF(Table1[[#This Row],[Date of Hospital Discharge]]="","",IF(Table1[[#This Row],[Days Between Admissions]]&lt;=7,1,0))</f>
        <v/>
      </c>
      <c r="T495" s="6" t="str">
        <f>IF(Table1[[#This Row],[Date of Hospital Discharge]]="","",IF(Table1[[#This Row],[Days Between Admissions]]&lt;=14,1,0))</f>
        <v/>
      </c>
      <c r="U495" s="6" t="str">
        <f>IF(Table1[[#This Row],[Date of Hospital Discharge]]="","",IF(Table1[[#This Row],[Days Between Admissions]]&lt;=30,1,0))</f>
        <v/>
      </c>
      <c r="V495" s="6" t="str">
        <f>IF(Table1[[#This Row],[Date of Hospital Discharge]]="","",IF(Table1[[#This Row],[Days Between Admissions]]&lt;=60,1,0))</f>
        <v/>
      </c>
      <c r="W495" s="6" t="str">
        <f>IF(Table1[[#This Row],[Date of Hospital Discharge]]="","",IF(Table1[[#This Row],[Days Between Admissions]]&lt;=90,1,0))</f>
        <v/>
      </c>
      <c r="X495" s="6" t="str">
        <f>IF(Table1[[#This Row],[Date of Hospital Discharge]]="","",IF(Table1[[#This Row],[Days Between Admissions]]="",0,IF(Table1[[#This Row],[Days Between Admissions]]&gt;90,1,0)))</f>
        <v/>
      </c>
      <c r="Y495" s="6" t="str">
        <f>IF(Table1[[#This Row],[Date of Hospital Discharge]]="","",SUM(Table1[Discharge]))</f>
        <v/>
      </c>
      <c r="Z495" s="6" t="str">
        <f>IF(Table1[[#This Row],[Date of Hospital Discharge]]="","",SUM(Table1[Readmission]))</f>
        <v/>
      </c>
      <c r="AA495" s="6" t="str">
        <f>IF(Table1[[#This Row],[Date of Hospital Discharge]]="","",VLOOKUP(Table1[[#This Row],[Discharge Month]],$AI$9:$AJ$20,2,FALSE))</f>
        <v/>
      </c>
      <c r="AB495" s="6" t="str">
        <f>IF(Table1[[#This Row],[Date of Hospital Discharge]]="","",IF(Table1[[#This Row],[Readmission Bucket]]="Readmission within 7 days",1,0))</f>
        <v/>
      </c>
      <c r="AC495" s="6" t="str">
        <f>IF(Table1[[#This Row],[Date of Hospital Discharge]]="","",IF(Table1[[#This Row],[Readmission Bucket]]="Readmission within 14 days",1,0))</f>
        <v/>
      </c>
      <c r="AD495" s="6" t="str">
        <f>IF(Table1[[#This Row],[Date of Hospital Discharge]]="","",IF(Table1[[#This Row],[Readmission Bucket]]="Readmission within 30 days",1,0))</f>
        <v/>
      </c>
      <c r="AE495" s="6" t="str">
        <f>IF(Table1[[#This Row],[Date of Hospital Discharge]]="","",IF(Table1[[#This Row],[Readmission Bucket]]="Readmission within 60 days",1,0))</f>
        <v/>
      </c>
      <c r="AF495" s="6" t="str">
        <f>IF(Table1[[#This Row],[Date of Hospital Discharge]]="","",IF(Table1[[#This Row],[Readmission Bucket]]="Readmission within 90 days",1,0))</f>
        <v/>
      </c>
      <c r="AG495" s="6" t="str">
        <f>IF(Table1[[#This Row],[Date of Hospital Discharge]]="","",IF(Table1[[#This Row],[Readmission Bucket]]="Readmission Greater than 90 Days",1,0))</f>
        <v/>
      </c>
    </row>
    <row r="496" spans="1:33" x14ac:dyDescent="0.4">
      <c r="A496" s="8">
        <v>488</v>
      </c>
      <c r="F496" s="12"/>
      <c r="H496" s="10"/>
      <c r="I496" s="12"/>
      <c r="M496" s="11"/>
      <c r="N496" s="6" t="str">
        <f>IF(Table1[[#This Row],[Date of Hospital Discharge]]="","",1)</f>
        <v/>
      </c>
      <c r="O496" s="6" t="str">
        <f>IF(Table1[[#This Row],[Date of Hospital Discharge]]="","",IF(Table1[[#This Row],[Unplanned Readmission Date]]="",0,1))</f>
        <v/>
      </c>
      <c r="P496" s="6" t="str">
        <f>IF(Table1[[#This Row],[Readmission]]=1,Table1[[#This Row],[Unplanned Readmission Date]]-Table1[[#This Row],[Date of Hospital Discharge]],"")</f>
        <v/>
      </c>
      <c r="Q496" s="6" t="str">
        <f>IF(P496="","",VLOOKUP(P496,Validation!$F$4:$G$10,2,TRUE))</f>
        <v/>
      </c>
      <c r="R496" s="6" t="str">
        <f>IF(Table1[[#This Row],[Date of Hospital Discharge]]="","",TEXT(Table1[[#This Row],[Date of Hospital Discharge]],"mmmm"))</f>
        <v/>
      </c>
      <c r="S496" s="6" t="str">
        <f>IF(Table1[[#This Row],[Date of Hospital Discharge]]="","",IF(Table1[[#This Row],[Days Between Admissions]]&lt;=7,1,0))</f>
        <v/>
      </c>
      <c r="T496" s="6" t="str">
        <f>IF(Table1[[#This Row],[Date of Hospital Discharge]]="","",IF(Table1[[#This Row],[Days Between Admissions]]&lt;=14,1,0))</f>
        <v/>
      </c>
      <c r="U496" s="6" t="str">
        <f>IF(Table1[[#This Row],[Date of Hospital Discharge]]="","",IF(Table1[[#This Row],[Days Between Admissions]]&lt;=30,1,0))</f>
        <v/>
      </c>
      <c r="V496" s="6" t="str">
        <f>IF(Table1[[#This Row],[Date of Hospital Discharge]]="","",IF(Table1[[#This Row],[Days Between Admissions]]&lt;=60,1,0))</f>
        <v/>
      </c>
      <c r="W496" s="6" t="str">
        <f>IF(Table1[[#This Row],[Date of Hospital Discharge]]="","",IF(Table1[[#This Row],[Days Between Admissions]]&lt;=90,1,0))</f>
        <v/>
      </c>
      <c r="X496" s="6" t="str">
        <f>IF(Table1[[#This Row],[Date of Hospital Discharge]]="","",IF(Table1[[#This Row],[Days Between Admissions]]="",0,IF(Table1[[#This Row],[Days Between Admissions]]&gt;90,1,0)))</f>
        <v/>
      </c>
      <c r="Y496" s="6" t="str">
        <f>IF(Table1[[#This Row],[Date of Hospital Discharge]]="","",SUM(Table1[Discharge]))</f>
        <v/>
      </c>
      <c r="Z496" s="6" t="str">
        <f>IF(Table1[[#This Row],[Date of Hospital Discharge]]="","",SUM(Table1[Readmission]))</f>
        <v/>
      </c>
      <c r="AA496" s="6" t="str">
        <f>IF(Table1[[#This Row],[Date of Hospital Discharge]]="","",VLOOKUP(Table1[[#This Row],[Discharge Month]],$AI$9:$AJ$20,2,FALSE))</f>
        <v/>
      </c>
      <c r="AB496" s="6" t="str">
        <f>IF(Table1[[#This Row],[Date of Hospital Discharge]]="","",IF(Table1[[#This Row],[Readmission Bucket]]="Readmission within 7 days",1,0))</f>
        <v/>
      </c>
      <c r="AC496" s="6" t="str">
        <f>IF(Table1[[#This Row],[Date of Hospital Discharge]]="","",IF(Table1[[#This Row],[Readmission Bucket]]="Readmission within 14 days",1,0))</f>
        <v/>
      </c>
      <c r="AD496" s="6" t="str">
        <f>IF(Table1[[#This Row],[Date of Hospital Discharge]]="","",IF(Table1[[#This Row],[Readmission Bucket]]="Readmission within 30 days",1,0))</f>
        <v/>
      </c>
      <c r="AE496" s="6" t="str">
        <f>IF(Table1[[#This Row],[Date of Hospital Discharge]]="","",IF(Table1[[#This Row],[Readmission Bucket]]="Readmission within 60 days",1,0))</f>
        <v/>
      </c>
      <c r="AF496" s="6" t="str">
        <f>IF(Table1[[#This Row],[Date of Hospital Discharge]]="","",IF(Table1[[#This Row],[Readmission Bucket]]="Readmission within 90 days",1,0))</f>
        <v/>
      </c>
      <c r="AG496" s="6" t="str">
        <f>IF(Table1[[#This Row],[Date of Hospital Discharge]]="","",IF(Table1[[#This Row],[Readmission Bucket]]="Readmission Greater than 90 Days",1,0))</f>
        <v/>
      </c>
    </row>
    <row r="497" spans="1:33" x14ac:dyDescent="0.4">
      <c r="A497" s="8">
        <v>489</v>
      </c>
      <c r="F497" s="12"/>
      <c r="H497" s="10"/>
      <c r="I497" s="12"/>
      <c r="M497" s="11"/>
      <c r="N497" s="6" t="str">
        <f>IF(Table1[[#This Row],[Date of Hospital Discharge]]="","",1)</f>
        <v/>
      </c>
      <c r="O497" s="6" t="str">
        <f>IF(Table1[[#This Row],[Date of Hospital Discharge]]="","",IF(Table1[[#This Row],[Unplanned Readmission Date]]="",0,1))</f>
        <v/>
      </c>
      <c r="P497" s="6" t="str">
        <f>IF(Table1[[#This Row],[Readmission]]=1,Table1[[#This Row],[Unplanned Readmission Date]]-Table1[[#This Row],[Date of Hospital Discharge]],"")</f>
        <v/>
      </c>
      <c r="Q497" s="6" t="str">
        <f>IF(P497="","",VLOOKUP(P497,Validation!$F$4:$G$10,2,TRUE))</f>
        <v/>
      </c>
      <c r="R497" s="6" t="str">
        <f>IF(Table1[[#This Row],[Date of Hospital Discharge]]="","",TEXT(Table1[[#This Row],[Date of Hospital Discharge]],"mmmm"))</f>
        <v/>
      </c>
      <c r="S497" s="6" t="str">
        <f>IF(Table1[[#This Row],[Date of Hospital Discharge]]="","",IF(Table1[[#This Row],[Days Between Admissions]]&lt;=7,1,0))</f>
        <v/>
      </c>
      <c r="T497" s="6" t="str">
        <f>IF(Table1[[#This Row],[Date of Hospital Discharge]]="","",IF(Table1[[#This Row],[Days Between Admissions]]&lt;=14,1,0))</f>
        <v/>
      </c>
      <c r="U497" s="6" t="str">
        <f>IF(Table1[[#This Row],[Date of Hospital Discharge]]="","",IF(Table1[[#This Row],[Days Between Admissions]]&lt;=30,1,0))</f>
        <v/>
      </c>
      <c r="V497" s="6" t="str">
        <f>IF(Table1[[#This Row],[Date of Hospital Discharge]]="","",IF(Table1[[#This Row],[Days Between Admissions]]&lt;=60,1,0))</f>
        <v/>
      </c>
      <c r="W497" s="6" t="str">
        <f>IF(Table1[[#This Row],[Date of Hospital Discharge]]="","",IF(Table1[[#This Row],[Days Between Admissions]]&lt;=90,1,0))</f>
        <v/>
      </c>
      <c r="X497" s="6" t="str">
        <f>IF(Table1[[#This Row],[Date of Hospital Discharge]]="","",IF(Table1[[#This Row],[Days Between Admissions]]="",0,IF(Table1[[#This Row],[Days Between Admissions]]&gt;90,1,0)))</f>
        <v/>
      </c>
      <c r="Y497" s="6" t="str">
        <f>IF(Table1[[#This Row],[Date of Hospital Discharge]]="","",SUM(Table1[Discharge]))</f>
        <v/>
      </c>
      <c r="Z497" s="6" t="str">
        <f>IF(Table1[[#This Row],[Date of Hospital Discharge]]="","",SUM(Table1[Readmission]))</f>
        <v/>
      </c>
      <c r="AA497" s="6" t="str">
        <f>IF(Table1[[#This Row],[Date of Hospital Discharge]]="","",VLOOKUP(Table1[[#This Row],[Discharge Month]],$AI$9:$AJ$20,2,FALSE))</f>
        <v/>
      </c>
      <c r="AB497" s="6" t="str">
        <f>IF(Table1[[#This Row],[Date of Hospital Discharge]]="","",IF(Table1[[#This Row],[Readmission Bucket]]="Readmission within 7 days",1,0))</f>
        <v/>
      </c>
      <c r="AC497" s="6" t="str">
        <f>IF(Table1[[#This Row],[Date of Hospital Discharge]]="","",IF(Table1[[#This Row],[Readmission Bucket]]="Readmission within 14 days",1,0))</f>
        <v/>
      </c>
      <c r="AD497" s="6" t="str">
        <f>IF(Table1[[#This Row],[Date of Hospital Discharge]]="","",IF(Table1[[#This Row],[Readmission Bucket]]="Readmission within 30 days",1,0))</f>
        <v/>
      </c>
      <c r="AE497" s="6" t="str">
        <f>IF(Table1[[#This Row],[Date of Hospital Discharge]]="","",IF(Table1[[#This Row],[Readmission Bucket]]="Readmission within 60 days",1,0))</f>
        <v/>
      </c>
      <c r="AF497" s="6" t="str">
        <f>IF(Table1[[#This Row],[Date of Hospital Discharge]]="","",IF(Table1[[#This Row],[Readmission Bucket]]="Readmission within 90 days",1,0))</f>
        <v/>
      </c>
      <c r="AG497" s="6" t="str">
        <f>IF(Table1[[#This Row],[Date of Hospital Discharge]]="","",IF(Table1[[#This Row],[Readmission Bucket]]="Readmission Greater than 90 Days",1,0))</f>
        <v/>
      </c>
    </row>
    <row r="498" spans="1:33" x14ac:dyDescent="0.4">
      <c r="A498" s="8">
        <v>490</v>
      </c>
      <c r="F498" s="12"/>
      <c r="H498" s="10"/>
      <c r="I498" s="12"/>
      <c r="M498" s="11"/>
      <c r="N498" s="6" t="str">
        <f>IF(Table1[[#This Row],[Date of Hospital Discharge]]="","",1)</f>
        <v/>
      </c>
      <c r="O498" s="6" t="str">
        <f>IF(Table1[[#This Row],[Date of Hospital Discharge]]="","",IF(Table1[[#This Row],[Unplanned Readmission Date]]="",0,1))</f>
        <v/>
      </c>
      <c r="P498" s="6" t="str">
        <f>IF(Table1[[#This Row],[Readmission]]=1,Table1[[#This Row],[Unplanned Readmission Date]]-Table1[[#This Row],[Date of Hospital Discharge]],"")</f>
        <v/>
      </c>
      <c r="Q498" s="6" t="str">
        <f>IF(P498="","",VLOOKUP(P498,Validation!$F$4:$G$10,2,TRUE))</f>
        <v/>
      </c>
      <c r="R498" s="6" t="str">
        <f>IF(Table1[[#This Row],[Date of Hospital Discharge]]="","",TEXT(Table1[[#This Row],[Date of Hospital Discharge]],"mmmm"))</f>
        <v/>
      </c>
      <c r="S498" s="6" t="str">
        <f>IF(Table1[[#This Row],[Date of Hospital Discharge]]="","",IF(Table1[[#This Row],[Days Between Admissions]]&lt;=7,1,0))</f>
        <v/>
      </c>
      <c r="T498" s="6" t="str">
        <f>IF(Table1[[#This Row],[Date of Hospital Discharge]]="","",IF(Table1[[#This Row],[Days Between Admissions]]&lt;=14,1,0))</f>
        <v/>
      </c>
      <c r="U498" s="6" t="str">
        <f>IF(Table1[[#This Row],[Date of Hospital Discharge]]="","",IF(Table1[[#This Row],[Days Between Admissions]]&lt;=30,1,0))</f>
        <v/>
      </c>
      <c r="V498" s="6" t="str">
        <f>IF(Table1[[#This Row],[Date of Hospital Discharge]]="","",IF(Table1[[#This Row],[Days Between Admissions]]&lt;=60,1,0))</f>
        <v/>
      </c>
      <c r="W498" s="6" t="str">
        <f>IF(Table1[[#This Row],[Date of Hospital Discharge]]="","",IF(Table1[[#This Row],[Days Between Admissions]]&lt;=90,1,0))</f>
        <v/>
      </c>
      <c r="X498" s="6" t="str">
        <f>IF(Table1[[#This Row],[Date of Hospital Discharge]]="","",IF(Table1[[#This Row],[Days Between Admissions]]="",0,IF(Table1[[#This Row],[Days Between Admissions]]&gt;90,1,0)))</f>
        <v/>
      </c>
      <c r="Y498" s="6" t="str">
        <f>IF(Table1[[#This Row],[Date of Hospital Discharge]]="","",SUM(Table1[Discharge]))</f>
        <v/>
      </c>
      <c r="Z498" s="6" t="str">
        <f>IF(Table1[[#This Row],[Date of Hospital Discharge]]="","",SUM(Table1[Readmission]))</f>
        <v/>
      </c>
      <c r="AA498" s="6" t="str">
        <f>IF(Table1[[#This Row],[Date of Hospital Discharge]]="","",VLOOKUP(Table1[[#This Row],[Discharge Month]],$AI$9:$AJ$20,2,FALSE))</f>
        <v/>
      </c>
      <c r="AB498" s="6" t="str">
        <f>IF(Table1[[#This Row],[Date of Hospital Discharge]]="","",IF(Table1[[#This Row],[Readmission Bucket]]="Readmission within 7 days",1,0))</f>
        <v/>
      </c>
      <c r="AC498" s="6" t="str">
        <f>IF(Table1[[#This Row],[Date of Hospital Discharge]]="","",IF(Table1[[#This Row],[Readmission Bucket]]="Readmission within 14 days",1,0))</f>
        <v/>
      </c>
      <c r="AD498" s="6" t="str">
        <f>IF(Table1[[#This Row],[Date of Hospital Discharge]]="","",IF(Table1[[#This Row],[Readmission Bucket]]="Readmission within 30 days",1,0))</f>
        <v/>
      </c>
      <c r="AE498" s="6" t="str">
        <f>IF(Table1[[#This Row],[Date of Hospital Discharge]]="","",IF(Table1[[#This Row],[Readmission Bucket]]="Readmission within 60 days",1,0))</f>
        <v/>
      </c>
      <c r="AF498" s="6" t="str">
        <f>IF(Table1[[#This Row],[Date of Hospital Discharge]]="","",IF(Table1[[#This Row],[Readmission Bucket]]="Readmission within 90 days",1,0))</f>
        <v/>
      </c>
      <c r="AG498" s="6" t="str">
        <f>IF(Table1[[#This Row],[Date of Hospital Discharge]]="","",IF(Table1[[#This Row],[Readmission Bucket]]="Readmission Greater than 90 Days",1,0))</f>
        <v/>
      </c>
    </row>
    <row r="499" spans="1:33" x14ac:dyDescent="0.4">
      <c r="A499" s="8">
        <v>491</v>
      </c>
      <c r="F499" s="12"/>
      <c r="H499" s="10"/>
      <c r="I499" s="12"/>
      <c r="M499" s="11"/>
      <c r="N499" s="6" t="str">
        <f>IF(Table1[[#This Row],[Date of Hospital Discharge]]="","",1)</f>
        <v/>
      </c>
      <c r="O499" s="6" t="str">
        <f>IF(Table1[[#This Row],[Date of Hospital Discharge]]="","",IF(Table1[[#This Row],[Unplanned Readmission Date]]="",0,1))</f>
        <v/>
      </c>
      <c r="P499" s="6" t="str">
        <f>IF(Table1[[#This Row],[Readmission]]=1,Table1[[#This Row],[Unplanned Readmission Date]]-Table1[[#This Row],[Date of Hospital Discharge]],"")</f>
        <v/>
      </c>
      <c r="Q499" s="6" t="str">
        <f>IF(P499="","",VLOOKUP(P499,Validation!$F$4:$G$10,2,TRUE))</f>
        <v/>
      </c>
      <c r="R499" s="6" t="str">
        <f>IF(Table1[[#This Row],[Date of Hospital Discharge]]="","",TEXT(Table1[[#This Row],[Date of Hospital Discharge]],"mmmm"))</f>
        <v/>
      </c>
      <c r="S499" s="6" t="str">
        <f>IF(Table1[[#This Row],[Date of Hospital Discharge]]="","",IF(Table1[[#This Row],[Days Between Admissions]]&lt;=7,1,0))</f>
        <v/>
      </c>
      <c r="T499" s="6" t="str">
        <f>IF(Table1[[#This Row],[Date of Hospital Discharge]]="","",IF(Table1[[#This Row],[Days Between Admissions]]&lt;=14,1,0))</f>
        <v/>
      </c>
      <c r="U499" s="6" t="str">
        <f>IF(Table1[[#This Row],[Date of Hospital Discharge]]="","",IF(Table1[[#This Row],[Days Between Admissions]]&lt;=30,1,0))</f>
        <v/>
      </c>
      <c r="V499" s="6" t="str">
        <f>IF(Table1[[#This Row],[Date of Hospital Discharge]]="","",IF(Table1[[#This Row],[Days Between Admissions]]&lt;=60,1,0))</f>
        <v/>
      </c>
      <c r="W499" s="6" t="str">
        <f>IF(Table1[[#This Row],[Date of Hospital Discharge]]="","",IF(Table1[[#This Row],[Days Between Admissions]]&lt;=90,1,0))</f>
        <v/>
      </c>
      <c r="X499" s="6" t="str">
        <f>IF(Table1[[#This Row],[Date of Hospital Discharge]]="","",IF(Table1[[#This Row],[Days Between Admissions]]="",0,IF(Table1[[#This Row],[Days Between Admissions]]&gt;90,1,0)))</f>
        <v/>
      </c>
      <c r="Y499" s="6" t="str">
        <f>IF(Table1[[#This Row],[Date of Hospital Discharge]]="","",SUM(Table1[Discharge]))</f>
        <v/>
      </c>
      <c r="Z499" s="6" t="str">
        <f>IF(Table1[[#This Row],[Date of Hospital Discharge]]="","",SUM(Table1[Readmission]))</f>
        <v/>
      </c>
      <c r="AA499" s="6" t="str">
        <f>IF(Table1[[#This Row],[Date of Hospital Discharge]]="","",VLOOKUP(Table1[[#This Row],[Discharge Month]],$AI$9:$AJ$20,2,FALSE))</f>
        <v/>
      </c>
      <c r="AB499" s="6" t="str">
        <f>IF(Table1[[#This Row],[Date of Hospital Discharge]]="","",IF(Table1[[#This Row],[Readmission Bucket]]="Readmission within 7 days",1,0))</f>
        <v/>
      </c>
      <c r="AC499" s="6" t="str">
        <f>IF(Table1[[#This Row],[Date of Hospital Discharge]]="","",IF(Table1[[#This Row],[Readmission Bucket]]="Readmission within 14 days",1,0))</f>
        <v/>
      </c>
      <c r="AD499" s="6" t="str">
        <f>IF(Table1[[#This Row],[Date of Hospital Discharge]]="","",IF(Table1[[#This Row],[Readmission Bucket]]="Readmission within 30 days",1,0))</f>
        <v/>
      </c>
      <c r="AE499" s="6" t="str">
        <f>IF(Table1[[#This Row],[Date of Hospital Discharge]]="","",IF(Table1[[#This Row],[Readmission Bucket]]="Readmission within 60 days",1,0))</f>
        <v/>
      </c>
      <c r="AF499" s="6" t="str">
        <f>IF(Table1[[#This Row],[Date of Hospital Discharge]]="","",IF(Table1[[#This Row],[Readmission Bucket]]="Readmission within 90 days",1,0))</f>
        <v/>
      </c>
      <c r="AG499" s="6" t="str">
        <f>IF(Table1[[#This Row],[Date of Hospital Discharge]]="","",IF(Table1[[#This Row],[Readmission Bucket]]="Readmission Greater than 90 Days",1,0))</f>
        <v/>
      </c>
    </row>
    <row r="500" spans="1:33" x14ac:dyDescent="0.4">
      <c r="A500" s="8">
        <v>492</v>
      </c>
      <c r="F500" s="12"/>
      <c r="H500" s="10"/>
      <c r="I500" s="12"/>
      <c r="M500" s="11"/>
      <c r="N500" s="6" t="str">
        <f>IF(Table1[[#This Row],[Date of Hospital Discharge]]="","",1)</f>
        <v/>
      </c>
      <c r="O500" s="6" t="str">
        <f>IF(Table1[[#This Row],[Date of Hospital Discharge]]="","",IF(Table1[[#This Row],[Unplanned Readmission Date]]="",0,1))</f>
        <v/>
      </c>
      <c r="P500" s="6" t="str">
        <f>IF(Table1[[#This Row],[Readmission]]=1,Table1[[#This Row],[Unplanned Readmission Date]]-Table1[[#This Row],[Date of Hospital Discharge]],"")</f>
        <v/>
      </c>
      <c r="Q500" s="6" t="str">
        <f>IF(P500="","",VLOOKUP(P500,Validation!$F$4:$G$10,2,TRUE))</f>
        <v/>
      </c>
      <c r="R500" s="6" t="str">
        <f>IF(Table1[[#This Row],[Date of Hospital Discharge]]="","",TEXT(Table1[[#This Row],[Date of Hospital Discharge]],"mmmm"))</f>
        <v/>
      </c>
      <c r="S500" s="6" t="str">
        <f>IF(Table1[[#This Row],[Date of Hospital Discharge]]="","",IF(Table1[[#This Row],[Days Between Admissions]]&lt;=7,1,0))</f>
        <v/>
      </c>
      <c r="T500" s="6" t="str">
        <f>IF(Table1[[#This Row],[Date of Hospital Discharge]]="","",IF(Table1[[#This Row],[Days Between Admissions]]&lt;=14,1,0))</f>
        <v/>
      </c>
      <c r="U500" s="6" t="str">
        <f>IF(Table1[[#This Row],[Date of Hospital Discharge]]="","",IF(Table1[[#This Row],[Days Between Admissions]]&lt;=30,1,0))</f>
        <v/>
      </c>
      <c r="V500" s="6" t="str">
        <f>IF(Table1[[#This Row],[Date of Hospital Discharge]]="","",IF(Table1[[#This Row],[Days Between Admissions]]&lt;=60,1,0))</f>
        <v/>
      </c>
      <c r="W500" s="6" t="str">
        <f>IF(Table1[[#This Row],[Date of Hospital Discharge]]="","",IF(Table1[[#This Row],[Days Between Admissions]]&lt;=90,1,0))</f>
        <v/>
      </c>
      <c r="X500" s="6" t="str">
        <f>IF(Table1[[#This Row],[Date of Hospital Discharge]]="","",IF(Table1[[#This Row],[Days Between Admissions]]="",0,IF(Table1[[#This Row],[Days Between Admissions]]&gt;90,1,0)))</f>
        <v/>
      </c>
      <c r="Y500" s="6" t="str">
        <f>IF(Table1[[#This Row],[Date of Hospital Discharge]]="","",SUM(Table1[Discharge]))</f>
        <v/>
      </c>
      <c r="Z500" s="6" t="str">
        <f>IF(Table1[[#This Row],[Date of Hospital Discharge]]="","",SUM(Table1[Readmission]))</f>
        <v/>
      </c>
      <c r="AA500" s="6" t="str">
        <f>IF(Table1[[#This Row],[Date of Hospital Discharge]]="","",VLOOKUP(Table1[[#This Row],[Discharge Month]],$AI$9:$AJ$20,2,FALSE))</f>
        <v/>
      </c>
      <c r="AB500" s="6" t="str">
        <f>IF(Table1[[#This Row],[Date of Hospital Discharge]]="","",IF(Table1[[#This Row],[Readmission Bucket]]="Readmission within 7 days",1,0))</f>
        <v/>
      </c>
      <c r="AC500" s="6" t="str">
        <f>IF(Table1[[#This Row],[Date of Hospital Discharge]]="","",IF(Table1[[#This Row],[Readmission Bucket]]="Readmission within 14 days",1,0))</f>
        <v/>
      </c>
      <c r="AD500" s="6" t="str">
        <f>IF(Table1[[#This Row],[Date of Hospital Discharge]]="","",IF(Table1[[#This Row],[Readmission Bucket]]="Readmission within 30 days",1,0))</f>
        <v/>
      </c>
      <c r="AE500" s="6" t="str">
        <f>IF(Table1[[#This Row],[Date of Hospital Discharge]]="","",IF(Table1[[#This Row],[Readmission Bucket]]="Readmission within 60 days",1,0))</f>
        <v/>
      </c>
      <c r="AF500" s="6" t="str">
        <f>IF(Table1[[#This Row],[Date of Hospital Discharge]]="","",IF(Table1[[#This Row],[Readmission Bucket]]="Readmission within 90 days",1,0))</f>
        <v/>
      </c>
      <c r="AG500" s="6" t="str">
        <f>IF(Table1[[#This Row],[Date of Hospital Discharge]]="","",IF(Table1[[#This Row],[Readmission Bucket]]="Readmission Greater than 90 Days",1,0))</f>
        <v/>
      </c>
    </row>
    <row r="501" spans="1:33" x14ac:dyDescent="0.4">
      <c r="A501" s="8">
        <v>493</v>
      </c>
      <c r="F501" s="12"/>
      <c r="H501" s="10"/>
      <c r="I501" s="12"/>
      <c r="M501" s="11"/>
      <c r="N501" s="6" t="str">
        <f>IF(Table1[[#This Row],[Date of Hospital Discharge]]="","",1)</f>
        <v/>
      </c>
      <c r="O501" s="6" t="str">
        <f>IF(Table1[[#This Row],[Date of Hospital Discharge]]="","",IF(Table1[[#This Row],[Unplanned Readmission Date]]="",0,1))</f>
        <v/>
      </c>
      <c r="P501" s="6" t="str">
        <f>IF(Table1[[#This Row],[Readmission]]=1,Table1[[#This Row],[Unplanned Readmission Date]]-Table1[[#This Row],[Date of Hospital Discharge]],"")</f>
        <v/>
      </c>
      <c r="Q501" s="6" t="str">
        <f>IF(P501="","",VLOOKUP(P501,Validation!$F$4:$G$10,2,TRUE))</f>
        <v/>
      </c>
      <c r="R501" s="6" t="str">
        <f>IF(Table1[[#This Row],[Date of Hospital Discharge]]="","",TEXT(Table1[[#This Row],[Date of Hospital Discharge]],"mmmm"))</f>
        <v/>
      </c>
      <c r="S501" s="6" t="str">
        <f>IF(Table1[[#This Row],[Date of Hospital Discharge]]="","",IF(Table1[[#This Row],[Days Between Admissions]]&lt;=7,1,0))</f>
        <v/>
      </c>
      <c r="T501" s="6" t="str">
        <f>IF(Table1[[#This Row],[Date of Hospital Discharge]]="","",IF(Table1[[#This Row],[Days Between Admissions]]&lt;=14,1,0))</f>
        <v/>
      </c>
      <c r="U501" s="6" t="str">
        <f>IF(Table1[[#This Row],[Date of Hospital Discharge]]="","",IF(Table1[[#This Row],[Days Between Admissions]]&lt;=30,1,0))</f>
        <v/>
      </c>
      <c r="V501" s="6" t="str">
        <f>IF(Table1[[#This Row],[Date of Hospital Discharge]]="","",IF(Table1[[#This Row],[Days Between Admissions]]&lt;=60,1,0))</f>
        <v/>
      </c>
      <c r="W501" s="6" t="str">
        <f>IF(Table1[[#This Row],[Date of Hospital Discharge]]="","",IF(Table1[[#This Row],[Days Between Admissions]]&lt;=90,1,0))</f>
        <v/>
      </c>
      <c r="X501" s="6" t="str">
        <f>IF(Table1[[#This Row],[Date of Hospital Discharge]]="","",IF(Table1[[#This Row],[Days Between Admissions]]="",0,IF(Table1[[#This Row],[Days Between Admissions]]&gt;90,1,0)))</f>
        <v/>
      </c>
      <c r="Y501" s="6" t="str">
        <f>IF(Table1[[#This Row],[Date of Hospital Discharge]]="","",SUM(Table1[Discharge]))</f>
        <v/>
      </c>
      <c r="Z501" s="6" t="str">
        <f>IF(Table1[[#This Row],[Date of Hospital Discharge]]="","",SUM(Table1[Readmission]))</f>
        <v/>
      </c>
      <c r="AA501" s="6" t="str">
        <f>IF(Table1[[#This Row],[Date of Hospital Discharge]]="","",VLOOKUP(Table1[[#This Row],[Discharge Month]],$AI$9:$AJ$20,2,FALSE))</f>
        <v/>
      </c>
      <c r="AB501" s="6" t="str">
        <f>IF(Table1[[#This Row],[Date of Hospital Discharge]]="","",IF(Table1[[#This Row],[Readmission Bucket]]="Readmission within 7 days",1,0))</f>
        <v/>
      </c>
      <c r="AC501" s="6" t="str">
        <f>IF(Table1[[#This Row],[Date of Hospital Discharge]]="","",IF(Table1[[#This Row],[Readmission Bucket]]="Readmission within 14 days",1,0))</f>
        <v/>
      </c>
      <c r="AD501" s="6" t="str">
        <f>IF(Table1[[#This Row],[Date of Hospital Discharge]]="","",IF(Table1[[#This Row],[Readmission Bucket]]="Readmission within 30 days",1,0))</f>
        <v/>
      </c>
      <c r="AE501" s="6" t="str">
        <f>IF(Table1[[#This Row],[Date of Hospital Discharge]]="","",IF(Table1[[#This Row],[Readmission Bucket]]="Readmission within 60 days",1,0))</f>
        <v/>
      </c>
      <c r="AF501" s="6" t="str">
        <f>IF(Table1[[#This Row],[Date of Hospital Discharge]]="","",IF(Table1[[#This Row],[Readmission Bucket]]="Readmission within 90 days",1,0))</f>
        <v/>
      </c>
      <c r="AG501" s="6" t="str">
        <f>IF(Table1[[#This Row],[Date of Hospital Discharge]]="","",IF(Table1[[#This Row],[Readmission Bucket]]="Readmission Greater than 90 Days",1,0))</f>
        <v/>
      </c>
    </row>
    <row r="502" spans="1:33" x14ac:dyDescent="0.4">
      <c r="A502" s="8">
        <v>494</v>
      </c>
      <c r="F502" s="12"/>
      <c r="H502" s="10"/>
      <c r="I502" s="12"/>
      <c r="M502" s="11"/>
      <c r="N502" s="6" t="str">
        <f>IF(Table1[[#This Row],[Date of Hospital Discharge]]="","",1)</f>
        <v/>
      </c>
      <c r="O502" s="6" t="str">
        <f>IF(Table1[[#This Row],[Date of Hospital Discharge]]="","",IF(Table1[[#This Row],[Unplanned Readmission Date]]="",0,1))</f>
        <v/>
      </c>
      <c r="P502" s="6" t="str">
        <f>IF(Table1[[#This Row],[Readmission]]=1,Table1[[#This Row],[Unplanned Readmission Date]]-Table1[[#This Row],[Date of Hospital Discharge]],"")</f>
        <v/>
      </c>
      <c r="Q502" s="6" t="str">
        <f>IF(P502="","",VLOOKUP(P502,Validation!$F$4:$G$10,2,TRUE))</f>
        <v/>
      </c>
      <c r="R502" s="6" t="str">
        <f>IF(Table1[[#This Row],[Date of Hospital Discharge]]="","",TEXT(Table1[[#This Row],[Date of Hospital Discharge]],"mmmm"))</f>
        <v/>
      </c>
      <c r="S502" s="6" t="str">
        <f>IF(Table1[[#This Row],[Date of Hospital Discharge]]="","",IF(Table1[[#This Row],[Days Between Admissions]]&lt;=7,1,0))</f>
        <v/>
      </c>
      <c r="T502" s="6" t="str">
        <f>IF(Table1[[#This Row],[Date of Hospital Discharge]]="","",IF(Table1[[#This Row],[Days Between Admissions]]&lt;=14,1,0))</f>
        <v/>
      </c>
      <c r="U502" s="6" t="str">
        <f>IF(Table1[[#This Row],[Date of Hospital Discharge]]="","",IF(Table1[[#This Row],[Days Between Admissions]]&lt;=30,1,0))</f>
        <v/>
      </c>
      <c r="V502" s="6" t="str">
        <f>IF(Table1[[#This Row],[Date of Hospital Discharge]]="","",IF(Table1[[#This Row],[Days Between Admissions]]&lt;=60,1,0))</f>
        <v/>
      </c>
      <c r="W502" s="6" t="str">
        <f>IF(Table1[[#This Row],[Date of Hospital Discharge]]="","",IF(Table1[[#This Row],[Days Between Admissions]]&lt;=90,1,0))</f>
        <v/>
      </c>
      <c r="X502" s="6" t="str">
        <f>IF(Table1[[#This Row],[Date of Hospital Discharge]]="","",IF(Table1[[#This Row],[Days Between Admissions]]="",0,IF(Table1[[#This Row],[Days Between Admissions]]&gt;90,1,0)))</f>
        <v/>
      </c>
      <c r="Y502" s="6" t="str">
        <f>IF(Table1[[#This Row],[Date of Hospital Discharge]]="","",SUM(Table1[Discharge]))</f>
        <v/>
      </c>
      <c r="Z502" s="6" t="str">
        <f>IF(Table1[[#This Row],[Date of Hospital Discharge]]="","",SUM(Table1[Readmission]))</f>
        <v/>
      </c>
      <c r="AA502" s="6" t="str">
        <f>IF(Table1[[#This Row],[Date of Hospital Discharge]]="","",VLOOKUP(Table1[[#This Row],[Discharge Month]],$AI$9:$AJ$20,2,FALSE))</f>
        <v/>
      </c>
      <c r="AB502" s="6" t="str">
        <f>IF(Table1[[#This Row],[Date of Hospital Discharge]]="","",IF(Table1[[#This Row],[Readmission Bucket]]="Readmission within 7 days",1,0))</f>
        <v/>
      </c>
      <c r="AC502" s="6" t="str">
        <f>IF(Table1[[#This Row],[Date of Hospital Discharge]]="","",IF(Table1[[#This Row],[Readmission Bucket]]="Readmission within 14 days",1,0))</f>
        <v/>
      </c>
      <c r="AD502" s="6" t="str">
        <f>IF(Table1[[#This Row],[Date of Hospital Discharge]]="","",IF(Table1[[#This Row],[Readmission Bucket]]="Readmission within 30 days",1,0))</f>
        <v/>
      </c>
      <c r="AE502" s="6" t="str">
        <f>IF(Table1[[#This Row],[Date of Hospital Discharge]]="","",IF(Table1[[#This Row],[Readmission Bucket]]="Readmission within 60 days",1,0))</f>
        <v/>
      </c>
      <c r="AF502" s="6" t="str">
        <f>IF(Table1[[#This Row],[Date of Hospital Discharge]]="","",IF(Table1[[#This Row],[Readmission Bucket]]="Readmission within 90 days",1,0))</f>
        <v/>
      </c>
      <c r="AG502" s="6" t="str">
        <f>IF(Table1[[#This Row],[Date of Hospital Discharge]]="","",IF(Table1[[#This Row],[Readmission Bucket]]="Readmission Greater than 90 Days",1,0))</f>
        <v/>
      </c>
    </row>
    <row r="503" spans="1:33" x14ac:dyDescent="0.4">
      <c r="A503" s="8">
        <v>495</v>
      </c>
      <c r="F503" s="12"/>
      <c r="H503" s="10"/>
      <c r="I503" s="12"/>
      <c r="M503" s="11"/>
      <c r="N503" s="6" t="str">
        <f>IF(Table1[[#This Row],[Date of Hospital Discharge]]="","",1)</f>
        <v/>
      </c>
      <c r="O503" s="6" t="str">
        <f>IF(Table1[[#This Row],[Date of Hospital Discharge]]="","",IF(Table1[[#This Row],[Unplanned Readmission Date]]="",0,1))</f>
        <v/>
      </c>
      <c r="P503" s="6" t="str">
        <f>IF(Table1[[#This Row],[Readmission]]=1,Table1[[#This Row],[Unplanned Readmission Date]]-Table1[[#This Row],[Date of Hospital Discharge]],"")</f>
        <v/>
      </c>
      <c r="Q503" s="6" t="str">
        <f>IF(P503="","",VLOOKUP(P503,Validation!$F$4:$G$10,2,TRUE))</f>
        <v/>
      </c>
      <c r="R503" s="6" t="str">
        <f>IF(Table1[[#This Row],[Date of Hospital Discharge]]="","",TEXT(Table1[[#This Row],[Date of Hospital Discharge]],"mmmm"))</f>
        <v/>
      </c>
      <c r="S503" s="6" t="str">
        <f>IF(Table1[[#This Row],[Date of Hospital Discharge]]="","",IF(Table1[[#This Row],[Days Between Admissions]]&lt;=7,1,0))</f>
        <v/>
      </c>
      <c r="T503" s="6" t="str">
        <f>IF(Table1[[#This Row],[Date of Hospital Discharge]]="","",IF(Table1[[#This Row],[Days Between Admissions]]&lt;=14,1,0))</f>
        <v/>
      </c>
      <c r="U503" s="6" t="str">
        <f>IF(Table1[[#This Row],[Date of Hospital Discharge]]="","",IF(Table1[[#This Row],[Days Between Admissions]]&lt;=30,1,0))</f>
        <v/>
      </c>
      <c r="V503" s="6" t="str">
        <f>IF(Table1[[#This Row],[Date of Hospital Discharge]]="","",IF(Table1[[#This Row],[Days Between Admissions]]&lt;=60,1,0))</f>
        <v/>
      </c>
      <c r="W503" s="6" t="str">
        <f>IF(Table1[[#This Row],[Date of Hospital Discharge]]="","",IF(Table1[[#This Row],[Days Between Admissions]]&lt;=90,1,0))</f>
        <v/>
      </c>
      <c r="X503" s="6" t="str">
        <f>IF(Table1[[#This Row],[Date of Hospital Discharge]]="","",IF(Table1[[#This Row],[Days Between Admissions]]="",0,IF(Table1[[#This Row],[Days Between Admissions]]&gt;90,1,0)))</f>
        <v/>
      </c>
      <c r="Y503" s="6" t="str">
        <f>IF(Table1[[#This Row],[Date of Hospital Discharge]]="","",SUM(Table1[Discharge]))</f>
        <v/>
      </c>
      <c r="Z503" s="6" t="str">
        <f>IF(Table1[[#This Row],[Date of Hospital Discharge]]="","",SUM(Table1[Readmission]))</f>
        <v/>
      </c>
      <c r="AA503" s="6" t="str">
        <f>IF(Table1[[#This Row],[Date of Hospital Discharge]]="","",VLOOKUP(Table1[[#This Row],[Discharge Month]],$AI$9:$AJ$20,2,FALSE))</f>
        <v/>
      </c>
      <c r="AB503" s="6" t="str">
        <f>IF(Table1[[#This Row],[Date of Hospital Discharge]]="","",IF(Table1[[#This Row],[Readmission Bucket]]="Readmission within 7 days",1,0))</f>
        <v/>
      </c>
      <c r="AC503" s="6" t="str">
        <f>IF(Table1[[#This Row],[Date of Hospital Discharge]]="","",IF(Table1[[#This Row],[Readmission Bucket]]="Readmission within 14 days",1,0))</f>
        <v/>
      </c>
      <c r="AD503" s="6" t="str">
        <f>IF(Table1[[#This Row],[Date of Hospital Discharge]]="","",IF(Table1[[#This Row],[Readmission Bucket]]="Readmission within 30 days",1,0))</f>
        <v/>
      </c>
      <c r="AE503" s="6" t="str">
        <f>IF(Table1[[#This Row],[Date of Hospital Discharge]]="","",IF(Table1[[#This Row],[Readmission Bucket]]="Readmission within 60 days",1,0))</f>
        <v/>
      </c>
      <c r="AF503" s="6" t="str">
        <f>IF(Table1[[#This Row],[Date of Hospital Discharge]]="","",IF(Table1[[#This Row],[Readmission Bucket]]="Readmission within 90 days",1,0))</f>
        <v/>
      </c>
      <c r="AG503" s="6" t="str">
        <f>IF(Table1[[#This Row],[Date of Hospital Discharge]]="","",IF(Table1[[#This Row],[Readmission Bucket]]="Readmission Greater than 90 Days",1,0))</f>
        <v/>
      </c>
    </row>
    <row r="504" spans="1:33" x14ac:dyDescent="0.4">
      <c r="A504" s="8">
        <v>496</v>
      </c>
      <c r="F504" s="12"/>
      <c r="H504" s="10"/>
      <c r="I504" s="12"/>
      <c r="M504" s="11"/>
      <c r="N504" s="6" t="str">
        <f>IF(Table1[[#This Row],[Date of Hospital Discharge]]="","",1)</f>
        <v/>
      </c>
      <c r="O504" s="6" t="str">
        <f>IF(Table1[[#This Row],[Date of Hospital Discharge]]="","",IF(Table1[[#This Row],[Unplanned Readmission Date]]="",0,1))</f>
        <v/>
      </c>
      <c r="P504" s="6" t="str">
        <f>IF(Table1[[#This Row],[Readmission]]=1,Table1[[#This Row],[Unplanned Readmission Date]]-Table1[[#This Row],[Date of Hospital Discharge]],"")</f>
        <v/>
      </c>
      <c r="Q504" s="6" t="str">
        <f>IF(P504="","",VLOOKUP(P504,Validation!$F$4:$G$10,2,TRUE))</f>
        <v/>
      </c>
      <c r="R504" s="6" t="str">
        <f>IF(Table1[[#This Row],[Date of Hospital Discharge]]="","",TEXT(Table1[[#This Row],[Date of Hospital Discharge]],"mmmm"))</f>
        <v/>
      </c>
      <c r="S504" s="6" t="str">
        <f>IF(Table1[[#This Row],[Date of Hospital Discharge]]="","",IF(Table1[[#This Row],[Days Between Admissions]]&lt;=7,1,0))</f>
        <v/>
      </c>
      <c r="T504" s="6" t="str">
        <f>IF(Table1[[#This Row],[Date of Hospital Discharge]]="","",IF(Table1[[#This Row],[Days Between Admissions]]&lt;=14,1,0))</f>
        <v/>
      </c>
      <c r="U504" s="6" t="str">
        <f>IF(Table1[[#This Row],[Date of Hospital Discharge]]="","",IF(Table1[[#This Row],[Days Between Admissions]]&lt;=30,1,0))</f>
        <v/>
      </c>
      <c r="V504" s="6" t="str">
        <f>IF(Table1[[#This Row],[Date of Hospital Discharge]]="","",IF(Table1[[#This Row],[Days Between Admissions]]&lt;=60,1,0))</f>
        <v/>
      </c>
      <c r="W504" s="6" t="str">
        <f>IF(Table1[[#This Row],[Date of Hospital Discharge]]="","",IF(Table1[[#This Row],[Days Between Admissions]]&lt;=90,1,0))</f>
        <v/>
      </c>
      <c r="X504" s="6" t="str">
        <f>IF(Table1[[#This Row],[Date of Hospital Discharge]]="","",IF(Table1[[#This Row],[Days Between Admissions]]="",0,IF(Table1[[#This Row],[Days Between Admissions]]&gt;90,1,0)))</f>
        <v/>
      </c>
      <c r="Y504" s="6" t="str">
        <f>IF(Table1[[#This Row],[Date of Hospital Discharge]]="","",SUM(Table1[Discharge]))</f>
        <v/>
      </c>
      <c r="Z504" s="6" t="str">
        <f>IF(Table1[[#This Row],[Date of Hospital Discharge]]="","",SUM(Table1[Readmission]))</f>
        <v/>
      </c>
      <c r="AA504" s="6" t="str">
        <f>IF(Table1[[#This Row],[Date of Hospital Discharge]]="","",VLOOKUP(Table1[[#This Row],[Discharge Month]],$AI$9:$AJ$20,2,FALSE))</f>
        <v/>
      </c>
      <c r="AB504" s="6" t="str">
        <f>IF(Table1[[#This Row],[Date of Hospital Discharge]]="","",IF(Table1[[#This Row],[Readmission Bucket]]="Readmission within 7 days",1,0))</f>
        <v/>
      </c>
      <c r="AC504" s="6" t="str">
        <f>IF(Table1[[#This Row],[Date of Hospital Discharge]]="","",IF(Table1[[#This Row],[Readmission Bucket]]="Readmission within 14 days",1,0))</f>
        <v/>
      </c>
      <c r="AD504" s="6" t="str">
        <f>IF(Table1[[#This Row],[Date of Hospital Discharge]]="","",IF(Table1[[#This Row],[Readmission Bucket]]="Readmission within 30 days",1,0))</f>
        <v/>
      </c>
      <c r="AE504" s="6" t="str">
        <f>IF(Table1[[#This Row],[Date of Hospital Discharge]]="","",IF(Table1[[#This Row],[Readmission Bucket]]="Readmission within 60 days",1,0))</f>
        <v/>
      </c>
      <c r="AF504" s="6" t="str">
        <f>IF(Table1[[#This Row],[Date of Hospital Discharge]]="","",IF(Table1[[#This Row],[Readmission Bucket]]="Readmission within 90 days",1,0))</f>
        <v/>
      </c>
      <c r="AG504" s="6" t="str">
        <f>IF(Table1[[#This Row],[Date of Hospital Discharge]]="","",IF(Table1[[#This Row],[Readmission Bucket]]="Readmission Greater than 90 Days",1,0))</f>
        <v/>
      </c>
    </row>
    <row r="505" spans="1:33" x14ac:dyDescent="0.4">
      <c r="A505" s="8">
        <v>497</v>
      </c>
      <c r="F505" s="12"/>
      <c r="H505" s="10"/>
      <c r="I505" s="12"/>
      <c r="M505" s="11"/>
      <c r="N505" s="6" t="str">
        <f>IF(Table1[[#This Row],[Date of Hospital Discharge]]="","",1)</f>
        <v/>
      </c>
      <c r="O505" s="6" t="str">
        <f>IF(Table1[[#This Row],[Date of Hospital Discharge]]="","",IF(Table1[[#This Row],[Unplanned Readmission Date]]="",0,1))</f>
        <v/>
      </c>
      <c r="P505" s="6" t="str">
        <f>IF(Table1[[#This Row],[Readmission]]=1,Table1[[#This Row],[Unplanned Readmission Date]]-Table1[[#This Row],[Date of Hospital Discharge]],"")</f>
        <v/>
      </c>
      <c r="Q505" s="6" t="str">
        <f>IF(P505="","",VLOOKUP(P505,Validation!$F$4:$G$10,2,TRUE))</f>
        <v/>
      </c>
      <c r="R505" s="6" t="str">
        <f>IF(Table1[[#This Row],[Date of Hospital Discharge]]="","",TEXT(Table1[[#This Row],[Date of Hospital Discharge]],"mmmm"))</f>
        <v/>
      </c>
      <c r="S505" s="6" t="str">
        <f>IF(Table1[[#This Row],[Date of Hospital Discharge]]="","",IF(Table1[[#This Row],[Days Between Admissions]]&lt;=7,1,0))</f>
        <v/>
      </c>
      <c r="T505" s="6" t="str">
        <f>IF(Table1[[#This Row],[Date of Hospital Discharge]]="","",IF(Table1[[#This Row],[Days Between Admissions]]&lt;=14,1,0))</f>
        <v/>
      </c>
      <c r="U505" s="6" t="str">
        <f>IF(Table1[[#This Row],[Date of Hospital Discharge]]="","",IF(Table1[[#This Row],[Days Between Admissions]]&lt;=30,1,0))</f>
        <v/>
      </c>
      <c r="V505" s="6" t="str">
        <f>IF(Table1[[#This Row],[Date of Hospital Discharge]]="","",IF(Table1[[#This Row],[Days Between Admissions]]&lt;=60,1,0))</f>
        <v/>
      </c>
      <c r="W505" s="6" t="str">
        <f>IF(Table1[[#This Row],[Date of Hospital Discharge]]="","",IF(Table1[[#This Row],[Days Between Admissions]]&lt;=90,1,0))</f>
        <v/>
      </c>
      <c r="X505" s="6" t="str">
        <f>IF(Table1[[#This Row],[Date of Hospital Discharge]]="","",IF(Table1[[#This Row],[Days Between Admissions]]="",0,IF(Table1[[#This Row],[Days Between Admissions]]&gt;90,1,0)))</f>
        <v/>
      </c>
      <c r="Y505" s="6" t="str">
        <f>IF(Table1[[#This Row],[Date of Hospital Discharge]]="","",SUM(Table1[Discharge]))</f>
        <v/>
      </c>
      <c r="Z505" s="6" t="str">
        <f>IF(Table1[[#This Row],[Date of Hospital Discharge]]="","",SUM(Table1[Readmission]))</f>
        <v/>
      </c>
      <c r="AA505" s="6" t="str">
        <f>IF(Table1[[#This Row],[Date of Hospital Discharge]]="","",VLOOKUP(Table1[[#This Row],[Discharge Month]],$AI$9:$AJ$20,2,FALSE))</f>
        <v/>
      </c>
      <c r="AB505" s="6" t="str">
        <f>IF(Table1[[#This Row],[Date of Hospital Discharge]]="","",IF(Table1[[#This Row],[Readmission Bucket]]="Readmission within 7 days",1,0))</f>
        <v/>
      </c>
      <c r="AC505" s="6" t="str">
        <f>IF(Table1[[#This Row],[Date of Hospital Discharge]]="","",IF(Table1[[#This Row],[Readmission Bucket]]="Readmission within 14 days",1,0))</f>
        <v/>
      </c>
      <c r="AD505" s="6" t="str">
        <f>IF(Table1[[#This Row],[Date of Hospital Discharge]]="","",IF(Table1[[#This Row],[Readmission Bucket]]="Readmission within 30 days",1,0))</f>
        <v/>
      </c>
      <c r="AE505" s="6" t="str">
        <f>IF(Table1[[#This Row],[Date of Hospital Discharge]]="","",IF(Table1[[#This Row],[Readmission Bucket]]="Readmission within 60 days",1,0))</f>
        <v/>
      </c>
      <c r="AF505" s="6" t="str">
        <f>IF(Table1[[#This Row],[Date of Hospital Discharge]]="","",IF(Table1[[#This Row],[Readmission Bucket]]="Readmission within 90 days",1,0))</f>
        <v/>
      </c>
      <c r="AG505" s="6" t="str">
        <f>IF(Table1[[#This Row],[Date of Hospital Discharge]]="","",IF(Table1[[#This Row],[Readmission Bucket]]="Readmission Greater than 90 Days",1,0))</f>
        <v/>
      </c>
    </row>
    <row r="506" spans="1:33" x14ac:dyDescent="0.4">
      <c r="A506" s="8">
        <v>498</v>
      </c>
      <c r="F506" s="12"/>
      <c r="H506" s="10"/>
      <c r="I506" s="12"/>
      <c r="M506" s="11"/>
      <c r="N506" s="6" t="str">
        <f>IF(Table1[[#This Row],[Date of Hospital Discharge]]="","",1)</f>
        <v/>
      </c>
      <c r="O506" s="6" t="str">
        <f>IF(Table1[[#This Row],[Date of Hospital Discharge]]="","",IF(Table1[[#This Row],[Unplanned Readmission Date]]="",0,1))</f>
        <v/>
      </c>
      <c r="P506" s="6" t="str">
        <f>IF(Table1[[#This Row],[Readmission]]=1,Table1[[#This Row],[Unplanned Readmission Date]]-Table1[[#This Row],[Date of Hospital Discharge]],"")</f>
        <v/>
      </c>
      <c r="Q506" s="6" t="str">
        <f>IF(P506="","",VLOOKUP(P506,Validation!$F$4:$G$10,2,TRUE))</f>
        <v/>
      </c>
      <c r="R506" s="6" t="str">
        <f>IF(Table1[[#This Row],[Date of Hospital Discharge]]="","",TEXT(Table1[[#This Row],[Date of Hospital Discharge]],"mmmm"))</f>
        <v/>
      </c>
      <c r="S506" s="6" t="str">
        <f>IF(Table1[[#This Row],[Date of Hospital Discharge]]="","",IF(Table1[[#This Row],[Days Between Admissions]]&lt;=7,1,0))</f>
        <v/>
      </c>
      <c r="T506" s="6" t="str">
        <f>IF(Table1[[#This Row],[Date of Hospital Discharge]]="","",IF(Table1[[#This Row],[Days Between Admissions]]&lt;=14,1,0))</f>
        <v/>
      </c>
      <c r="U506" s="6" t="str">
        <f>IF(Table1[[#This Row],[Date of Hospital Discharge]]="","",IF(Table1[[#This Row],[Days Between Admissions]]&lt;=30,1,0))</f>
        <v/>
      </c>
      <c r="V506" s="6" t="str">
        <f>IF(Table1[[#This Row],[Date of Hospital Discharge]]="","",IF(Table1[[#This Row],[Days Between Admissions]]&lt;=60,1,0))</f>
        <v/>
      </c>
      <c r="W506" s="6" t="str">
        <f>IF(Table1[[#This Row],[Date of Hospital Discharge]]="","",IF(Table1[[#This Row],[Days Between Admissions]]&lt;=90,1,0))</f>
        <v/>
      </c>
      <c r="X506" s="6" t="str">
        <f>IF(Table1[[#This Row],[Date of Hospital Discharge]]="","",IF(Table1[[#This Row],[Days Between Admissions]]="",0,IF(Table1[[#This Row],[Days Between Admissions]]&gt;90,1,0)))</f>
        <v/>
      </c>
      <c r="Y506" s="6" t="str">
        <f>IF(Table1[[#This Row],[Date of Hospital Discharge]]="","",SUM(Table1[Discharge]))</f>
        <v/>
      </c>
      <c r="Z506" s="6" t="str">
        <f>IF(Table1[[#This Row],[Date of Hospital Discharge]]="","",SUM(Table1[Readmission]))</f>
        <v/>
      </c>
      <c r="AA506" s="6" t="str">
        <f>IF(Table1[[#This Row],[Date of Hospital Discharge]]="","",VLOOKUP(Table1[[#This Row],[Discharge Month]],$AI$9:$AJ$20,2,FALSE))</f>
        <v/>
      </c>
      <c r="AB506" s="6" t="str">
        <f>IF(Table1[[#This Row],[Date of Hospital Discharge]]="","",IF(Table1[[#This Row],[Readmission Bucket]]="Readmission within 7 days",1,0))</f>
        <v/>
      </c>
      <c r="AC506" s="6" t="str">
        <f>IF(Table1[[#This Row],[Date of Hospital Discharge]]="","",IF(Table1[[#This Row],[Readmission Bucket]]="Readmission within 14 days",1,0))</f>
        <v/>
      </c>
      <c r="AD506" s="6" t="str">
        <f>IF(Table1[[#This Row],[Date of Hospital Discharge]]="","",IF(Table1[[#This Row],[Readmission Bucket]]="Readmission within 30 days",1,0))</f>
        <v/>
      </c>
      <c r="AE506" s="6" t="str">
        <f>IF(Table1[[#This Row],[Date of Hospital Discharge]]="","",IF(Table1[[#This Row],[Readmission Bucket]]="Readmission within 60 days",1,0))</f>
        <v/>
      </c>
      <c r="AF506" s="6" t="str">
        <f>IF(Table1[[#This Row],[Date of Hospital Discharge]]="","",IF(Table1[[#This Row],[Readmission Bucket]]="Readmission within 90 days",1,0))</f>
        <v/>
      </c>
      <c r="AG506" s="6" t="str">
        <f>IF(Table1[[#This Row],[Date of Hospital Discharge]]="","",IF(Table1[[#This Row],[Readmission Bucket]]="Readmission Greater than 90 Days",1,0))</f>
        <v/>
      </c>
    </row>
    <row r="507" spans="1:33" x14ac:dyDescent="0.4">
      <c r="A507" s="8">
        <v>499</v>
      </c>
      <c r="F507" s="12"/>
      <c r="H507" s="10"/>
      <c r="I507" s="12"/>
      <c r="M507" s="11"/>
      <c r="N507" s="6" t="str">
        <f>IF(Table1[[#This Row],[Date of Hospital Discharge]]="","",1)</f>
        <v/>
      </c>
      <c r="O507" s="6" t="str">
        <f>IF(Table1[[#This Row],[Date of Hospital Discharge]]="","",IF(Table1[[#This Row],[Unplanned Readmission Date]]="",0,1))</f>
        <v/>
      </c>
      <c r="P507" s="6" t="str">
        <f>IF(Table1[[#This Row],[Readmission]]=1,Table1[[#This Row],[Unplanned Readmission Date]]-Table1[[#This Row],[Date of Hospital Discharge]],"")</f>
        <v/>
      </c>
      <c r="Q507" s="6" t="str">
        <f>IF(P507="","",VLOOKUP(P507,Validation!$F$4:$G$10,2,TRUE))</f>
        <v/>
      </c>
      <c r="R507" s="6" t="str">
        <f>IF(Table1[[#This Row],[Date of Hospital Discharge]]="","",TEXT(Table1[[#This Row],[Date of Hospital Discharge]],"mmmm"))</f>
        <v/>
      </c>
      <c r="S507" s="6" t="str">
        <f>IF(Table1[[#This Row],[Date of Hospital Discharge]]="","",IF(Table1[[#This Row],[Days Between Admissions]]&lt;=7,1,0))</f>
        <v/>
      </c>
      <c r="T507" s="6" t="str">
        <f>IF(Table1[[#This Row],[Date of Hospital Discharge]]="","",IF(Table1[[#This Row],[Days Between Admissions]]&lt;=14,1,0))</f>
        <v/>
      </c>
      <c r="U507" s="6" t="str">
        <f>IF(Table1[[#This Row],[Date of Hospital Discharge]]="","",IF(Table1[[#This Row],[Days Between Admissions]]&lt;=30,1,0))</f>
        <v/>
      </c>
      <c r="V507" s="6" t="str">
        <f>IF(Table1[[#This Row],[Date of Hospital Discharge]]="","",IF(Table1[[#This Row],[Days Between Admissions]]&lt;=60,1,0))</f>
        <v/>
      </c>
      <c r="W507" s="6" t="str">
        <f>IF(Table1[[#This Row],[Date of Hospital Discharge]]="","",IF(Table1[[#This Row],[Days Between Admissions]]&lt;=90,1,0))</f>
        <v/>
      </c>
      <c r="X507" s="6" t="str">
        <f>IF(Table1[[#This Row],[Date of Hospital Discharge]]="","",IF(Table1[[#This Row],[Days Between Admissions]]="",0,IF(Table1[[#This Row],[Days Between Admissions]]&gt;90,1,0)))</f>
        <v/>
      </c>
      <c r="Y507" s="6" t="str">
        <f>IF(Table1[[#This Row],[Date of Hospital Discharge]]="","",SUM(Table1[Discharge]))</f>
        <v/>
      </c>
      <c r="Z507" s="6" t="str">
        <f>IF(Table1[[#This Row],[Date of Hospital Discharge]]="","",SUM(Table1[Readmission]))</f>
        <v/>
      </c>
      <c r="AA507" s="6" t="str">
        <f>IF(Table1[[#This Row],[Date of Hospital Discharge]]="","",VLOOKUP(Table1[[#This Row],[Discharge Month]],$AI$9:$AJ$20,2,FALSE))</f>
        <v/>
      </c>
      <c r="AB507" s="6" t="str">
        <f>IF(Table1[[#This Row],[Date of Hospital Discharge]]="","",IF(Table1[[#This Row],[Readmission Bucket]]="Readmission within 7 days",1,0))</f>
        <v/>
      </c>
      <c r="AC507" s="6" t="str">
        <f>IF(Table1[[#This Row],[Date of Hospital Discharge]]="","",IF(Table1[[#This Row],[Readmission Bucket]]="Readmission within 14 days",1,0))</f>
        <v/>
      </c>
      <c r="AD507" s="6" t="str">
        <f>IF(Table1[[#This Row],[Date of Hospital Discharge]]="","",IF(Table1[[#This Row],[Readmission Bucket]]="Readmission within 30 days",1,0))</f>
        <v/>
      </c>
      <c r="AE507" s="6" t="str">
        <f>IF(Table1[[#This Row],[Date of Hospital Discharge]]="","",IF(Table1[[#This Row],[Readmission Bucket]]="Readmission within 60 days",1,0))</f>
        <v/>
      </c>
      <c r="AF507" s="6" t="str">
        <f>IF(Table1[[#This Row],[Date of Hospital Discharge]]="","",IF(Table1[[#This Row],[Readmission Bucket]]="Readmission within 90 days",1,0))</f>
        <v/>
      </c>
      <c r="AG507" s="6" t="str">
        <f>IF(Table1[[#This Row],[Date of Hospital Discharge]]="","",IF(Table1[[#This Row],[Readmission Bucket]]="Readmission Greater than 90 Days",1,0))</f>
        <v/>
      </c>
    </row>
    <row r="508" spans="1:33" x14ac:dyDescent="0.4">
      <c r="A508" s="8">
        <v>500</v>
      </c>
      <c r="F508" s="12"/>
      <c r="H508" s="10"/>
      <c r="I508" s="12"/>
      <c r="M508" s="11"/>
      <c r="N508" s="6" t="str">
        <f>IF(Table1[[#This Row],[Date of Hospital Discharge]]="","",1)</f>
        <v/>
      </c>
      <c r="O508" s="6" t="str">
        <f>IF(Table1[[#This Row],[Date of Hospital Discharge]]="","",IF(Table1[[#This Row],[Unplanned Readmission Date]]="",0,1))</f>
        <v/>
      </c>
      <c r="P508" s="6" t="str">
        <f>IF(Table1[[#This Row],[Readmission]]=1,Table1[[#This Row],[Unplanned Readmission Date]]-Table1[[#This Row],[Date of Hospital Discharge]],"")</f>
        <v/>
      </c>
      <c r="Q508" s="6" t="str">
        <f>IF(P508="","",VLOOKUP(P508,Validation!$F$4:$G$10,2,TRUE))</f>
        <v/>
      </c>
      <c r="R508" s="6" t="str">
        <f>IF(Table1[[#This Row],[Date of Hospital Discharge]]="","",TEXT(Table1[[#This Row],[Date of Hospital Discharge]],"mmmm"))</f>
        <v/>
      </c>
      <c r="S508" s="6" t="str">
        <f>IF(Table1[[#This Row],[Date of Hospital Discharge]]="","",IF(Table1[[#This Row],[Days Between Admissions]]&lt;=7,1,0))</f>
        <v/>
      </c>
      <c r="T508" s="6" t="str">
        <f>IF(Table1[[#This Row],[Date of Hospital Discharge]]="","",IF(Table1[[#This Row],[Days Between Admissions]]&lt;=14,1,0))</f>
        <v/>
      </c>
      <c r="U508" s="6" t="str">
        <f>IF(Table1[[#This Row],[Date of Hospital Discharge]]="","",IF(Table1[[#This Row],[Days Between Admissions]]&lt;=30,1,0))</f>
        <v/>
      </c>
      <c r="V508" s="6" t="str">
        <f>IF(Table1[[#This Row],[Date of Hospital Discharge]]="","",IF(Table1[[#This Row],[Days Between Admissions]]&lt;=60,1,0))</f>
        <v/>
      </c>
      <c r="W508" s="6" t="str">
        <f>IF(Table1[[#This Row],[Date of Hospital Discharge]]="","",IF(Table1[[#This Row],[Days Between Admissions]]&lt;=90,1,0))</f>
        <v/>
      </c>
      <c r="X508" s="6" t="str">
        <f>IF(Table1[[#This Row],[Date of Hospital Discharge]]="","",IF(Table1[[#This Row],[Days Between Admissions]]="",0,IF(Table1[[#This Row],[Days Between Admissions]]&gt;90,1,0)))</f>
        <v/>
      </c>
      <c r="Y508" s="6" t="str">
        <f>IF(Table1[[#This Row],[Date of Hospital Discharge]]="","",SUM(Table1[Discharge]))</f>
        <v/>
      </c>
      <c r="Z508" s="6" t="str">
        <f>IF(Table1[[#This Row],[Date of Hospital Discharge]]="","",SUM(Table1[Readmission]))</f>
        <v/>
      </c>
      <c r="AA508" s="6" t="str">
        <f>IF(Table1[[#This Row],[Date of Hospital Discharge]]="","",VLOOKUP(Table1[[#This Row],[Discharge Month]],$AI$9:$AJ$20,2,FALSE))</f>
        <v/>
      </c>
      <c r="AB508" s="6" t="str">
        <f>IF(Table1[[#This Row],[Date of Hospital Discharge]]="","",IF(Table1[[#This Row],[Readmission Bucket]]="Readmission within 7 days",1,0))</f>
        <v/>
      </c>
      <c r="AC508" s="6" t="str">
        <f>IF(Table1[[#This Row],[Date of Hospital Discharge]]="","",IF(Table1[[#This Row],[Readmission Bucket]]="Readmission within 14 days",1,0))</f>
        <v/>
      </c>
      <c r="AD508" s="6" t="str">
        <f>IF(Table1[[#This Row],[Date of Hospital Discharge]]="","",IF(Table1[[#This Row],[Readmission Bucket]]="Readmission within 30 days",1,0))</f>
        <v/>
      </c>
      <c r="AE508" s="6" t="str">
        <f>IF(Table1[[#This Row],[Date of Hospital Discharge]]="","",IF(Table1[[#This Row],[Readmission Bucket]]="Readmission within 60 days",1,0))</f>
        <v/>
      </c>
      <c r="AF508" s="6" t="str">
        <f>IF(Table1[[#This Row],[Date of Hospital Discharge]]="","",IF(Table1[[#This Row],[Readmission Bucket]]="Readmission within 90 days",1,0))</f>
        <v/>
      </c>
      <c r="AG508" s="6" t="str">
        <f>IF(Table1[[#This Row],[Date of Hospital Discharge]]="","",IF(Table1[[#This Row],[Readmission Bucket]]="Readmission Greater than 90 Days",1,0))</f>
        <v/>
      </c>
    </row>
  </sheetData>
  <sheetProtection sheet="1" autoFilter="0"/>
  <protectedRanges>
    <protectedRange sqref="N1:AJ1048576" name="Range1"/>
  </protectedRanges>
  <mergeCells count="2">
    <mergeCell ref="AB7:AG7"/>
    <mergeCell ref="S7:X7"/>
  </mergeCells>
  <phoneticPr fontId="3" type="noConversion"/>
  <dataValidations xWindow="230" yWindow="550" count="7">
    <dataValidation type="date" operator="greaterThanOrEqual" allowBlank="1" showInputMessage="1" showErrorMessage="1" error="Please enter a valid date. Date must be AFTER the index discharge. " prompt="Enter the date on which the patient was readmitted. If patient was not readmitted, leave blank. (MM/DD/YYYY)" sqref="I9:I508" xr:uid="{7C32D995-E86F-4B40-987D-1F2B35700E6E}">
      <formula1>F9</formula1>
    </dataValidation>
    <dataValidation allowBlank="1" showInputMessage="1" showErrorMessage="1" prompt="Enter the patient's last name." sqref="D9:D508" xr:uid="{8C701555-24C7-4F6F-8435-7791CF87861F}"/>
    <dataValidation allowBlank="1" showInputMessage="1" showErrorMessage="1" prompt="Enter the primary readmission code or primary diagnosis for the patient's readmission stay. " sqref="J9:J508" xr:uid="{3CC21D5C-2A4E-40E5-AEC8-18E11686B8BD}"/>
    <dataValidation allowBlank="1" showInputMessage="1" showErrorMessage="1" prompt="Enter the patient's first name" sqref="D9:D24" xr:uid="{522BB882-F263-47D0-B818-2B3E588BF0E4}"/>
    <dataValidation type="date" operator="greaterThan" allowBlank="1" showInputMessage="1" showErrorMessage="1" error="Please enter a valid date." prompt="Enter the date of discharge from the patient's index admission. (MM/DD/YYYY)" sqref="F9:F508" xr:uid="{5BECFEAE-B9ED-44FD-B1DC-6E923B3CAD3E}">
      <formula1>45658</formula1>
    </dataValidation>
    <dataValidation allowBlank="1" showInputMessage="1" showErrorMessage="1" prompt="Enter the patient's unique identification number." sqref="B9:B508" xr:uid="{50817E5E-EB33-4B7B-9952-099820EA60DF}"/>
    <dataValidation allowBlank="1" showInputMessage="1" showErrorMessage="1" prompt="Enter the patient's first name." sqref="C9:C508" xr:uid="{23586F12-C044-4973-9BF5-8027D09E9599}"/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30" yWindow="550" count="6">
        <x14:dataValidation type="list" allowBlank="1" showInputMessage="1" showErrorMessage="1" error="Please enter a valid diagnosis code from the dropdown menu" prompt="Choose the patient's primary index admission sepsis code from the drop-down menu." xr:uid="{240F0935-C04B-4834-8D57-F4D9A6A46C94}">
          <x14:formula1>
            <xm:f>Validation!$A$4:$A$45</xm:f>
          </x14:formula1>
          <xm:sqref>E9:E508</xm:sqref>
        </x14:dataValidation>
        <x14:dataValidation type="list" allowBlank="1" showInputMessage="1" showErrorMessage="1" error="Please enter a valid number of visits from the dropdown menu below. If there were more than 5, choose 'More than 5'." prompt="Select the number of emergency or observation bed stay visits from the drop-down menu. " xr:uid="{3B974F83-6FF3-4F3A-935C-5DCB13566E07}">
          <x14:formula1>
            <xm:f>Validation!$C$4:$C$9</xm:f>
          </x14:formula1>
          <xm:sqref>H9:H508</xm:sqref>
        </x14:dataValidation>
        <x14:dataValidation type="list" allowBlank="1" showInputMessage="1" showErrorMessage="1" error="Enter a valid repsonse from the dropdown menu." prompt="Did the patient have an appointment with their primary caregiver within 7 days of their index admission discharge?" xr:uid="{AA7D1D17-79B6-4F5D-80EF-260F630C9090}">
          <x14:formula1>
            <xm:f>Validation!$D$4:$D$6</xm:f>
          </x14:formula1>
          <xm:sqref>L9:L508</xm:sqref>
        </x14:dataValidation>
        <x14:dataValidation type="list" allowBlank="1" showInputMessage="1" showErrorMessage="1" error="Enter a valid repsonse from the dropdown menu." prompt="Was there a circle-back call with the patient's SNF/Rehab provider after index admission discharge?" xr:uid="{F8DBA23F-2F09-479F-9DCF-7984766DA9FC}">
          <x14:formula1>
            <xm:f>Validation!$D$4:$D$6</xm:f>
          </x14:formula1>
          <xm:sqref>M25:M508</xm:sqref>
        </x14:dataValidation>
        <x14:dataValidation type="list" allowBlank="1" showInputMessage="1" showErrorMessage="1" error="Enter a valid repsonse from the dropdown menu." prompt="Was there a follow-up phone contact with the patient or their caregiver within 48 hours of the patient’s index admission discharge?" xr:uid="{E1908844-E181-46F7-BB89-F14ABDB5F348}">
          <x14:formula1>
            <xm:f>Validation!$D$4:$D$6</xm:f>
          </x14:formula1>
          <xm:sqref>K9:K508 M9:M24</xm:sqref>
        </x14:dataValidation>
        <x14:dataValidation type="list" allowBlank="1" showInputMessage="1" showErrorMessage="1" error="Please select a valid discharge status from the dropdown menu." prompt="Enter the patient's discharge status from the drop-down menu." xr:uid="{556924A5-EF82-4D8B-AC45-06A6BE4AB9CE}">
          <x14:formula1>
            <xm:f>Validation!$B$4:$B$7</xm:f>
          </x14:formula1>
          <xm:sqref>G9:G18 G20:G508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7BF8-32EE-401C-9797-B1003BA3688B}">
  <dimension ref="A8:I41"/>
  <sheetViews>
    <sheetView showGridLines="0" zoomScale="80" zoomScaleNormal="80" workbookViewId="0">
      <selection activeCell="B10" sqref="B10"/>
    </sheetView>
  </sheetViews>
  <sheetFormatPr defaultRowHeight="15" x14ac:dyDescent="0.4"/>
  <cols>
    <col min="1" max="1" width="8.84375" bestFit="1" customWidth="1"/>
    <col min="2" max="2" width="14.07421875" bestFit="1" customWidth="1"/>
    <col min="3" max="3" width="6.765625" bestFit="1" customWidth="1"/>
    <col min="4" max="4" width="6.69140625" bestFit="1" customWidth="1"/>
    <col min="5" max="6" width="6.84375" bestFit="1" customWidth="1"/>
    <col min="7" max="7" width="6.765625" bestFit="1" customWidth="1"/>
    <col min="8" max="8" width="7.765625" bestFit="1" customWidth="1"/>
    <col min="9" max="9" width="6.4609375" customWidth="1"/>
    <col min="10" max="10" width="9.23046875" bestFit="1" customWidth="1"/>
    <col min="11" max="11" width="7" customWidth="1"/>
    <col min="12" max="12" width="6.3046875" customWidth="1"/>
    <col min="13" max="16" width="7.3046875" customWidth="1"/>
    <col min="17" max="17" width="8.3046875" customWidth="1"/>
    <col min="20" max="20" width="9.84375" customWidth="1"/>
    <col min="21" max="21" width="8.84375" bestFit="1" customWidth="1"/>
    <col min="22" max="22" width="14.69140625" bestFit="1" customWidth="1"/>
    <col min="23" max="23" width="3" bestFit="1" customWidth="1"/>
    <col min="24" max="24" width="7" bestFit="1" customWidth="1"/>
    <col min="25" max="25" width="6" bestFit="1" customWidth="1"/>
    <col min="26" max="27" width="7" bestFit="1" customWidth="1"/>
  </cols>
  <sheetData>
    <row r="8" spans="1:8" ht="15" customHeight="1" x14ac:dyDescent="0.4">
      <c r="A8" s="37" t="s">
        <v>86</v>
      </c>
      <c r="B8" s="39" t="s">
        <v>87</v>
      </c>
      <c r="C8" s="40"/>
      <c r="D8" s="40"/>
      <c r="E8" s="40"/>
      <c r="F8" s="40"/>
      <c r="G8" s="40"/>
      <c r="H8" s="41"/>
    </row>
    <row r="9" spans="1:8" s="20" customFormat="1" x14ac:dyDescent="0.4">
      <c r="A9" s="38"/>
      <c r="B9" s="19" t="s">
        <v>88</v>
      </c>
      <c r="C9" s="19" t="s">
        <v>89</v>
      </c>
      <c r="D9" s="19" t="s">
        <v>90</v>
      </c>
      <c r="E9" s="19" t="s">
        <v>91</v>
      </c>
      <c r="F9" s="19" t="s">
        <v>92</v>
      </c>
      <c r="G9" s="19" t="s">
        <v>93</v>
      </c>
      <c r="H9" s="19" t="s">
        <v>94</v>
      </c>
    </row>
    <row r="10" spans="1:8" x14ac:dyDescent="0.4">
      <c r="A10" s="21" t="s">
        <v>41</v>
      </c>
      <c r="B10" s="22" t="e">
        <f t="shared" ref="B10:H10" si="0">C27/$B27</f>
        <v>#DIV/0!</v>
      </c>
      <c r="C10" s="22" t="e">
        <f t="shared" si="0"/>
        <v>#DIV/0!</v>
      </c>
      <c r="D10" s="22" t="e">
        <f t="shared" si="0"/>
        <v>#DIV/0!</v>
      </c>
      <c r="E10" s="22" t="e">
        <f t="shared" si="0"/>
        <v>#DIV/0!</v>
      </c>
      <c r="F10" s="22" t="e">
        <f t="shared" si="0"/>
        <v>#DIV/0!</v>
      </c>
      <c r="G10" s="22" t="e">
        <f t="shared" si="0"/>
        <v>#DIV/0!</v>
      </c>
      <c r="H10" s="22" t="e">
        <f t="shared" si="0"/>
        <v>#DIV/0!</v>
      </c>
    </row>
    <row r="11" spans="1:8" x14ac:dyDescent="0.4">
      <c r="A11" s="21" t="s">
        <v>45</v>
      </c>
      <c r="B11" s="22" t="e">
        <f t="shared" ref="B11:B21" si="1">C28/B28</f>
        <v>#DIV/0!</v>
      </c>
      <c r="C11" s="22" t="e">
        <f t="shared" ref="C11:H22" si="2">D28/$B28</f>
        <v>#DIV/0!</v>
      </c>
      <c r="D11" s="22" t="e">
        <f t="shared" si="2"/>
        <v>#DIV/0!</v>
      </c>
      <c r="E11" s="22" t="e">
        <f t="shared" si="2"/>
        <v>#DIV/0!</v>
      </c>
      <c r="F11" s="22" t="e">
        <f t="shared" si="2"/>
        <v>#DIV/0!</v>
      </c>
      <c r="G11" s="22" t="e">
        <f t="shared" si="2"/>
        <v>#DIV/0!</v>
      </c>
      <c r="H11" s="22" t="e">
        <f t="shared" si="2"/>
        <v>#DIV/0!</v>
      </c>
    </row>
    <row r="12" spans="1:8" x14ac:dyDescent="0.4">
      <c r="A12" s="21" t="s">
        <v>54</v>
      </c>
      <c r="B12" s="22" t="e">
        <f t="shared" si="1"/>
        <v>#DIV/0!</v>
      </c>
      <c r="C12" s="22" t="e">
        <f t="shared" si="2"/>
        <v>#DIV/0!</v>
      </c>
      <c r="D12" s="22" t="e">
        <f t="shared" si="2"/>
        <v>#DIV/0!</v>
      </c>
      <c r="E12" s="22" t="e">
        <f t="shared" si="2"/>
        <v>#DIV/0!</v>
      </c>
      <c r="F12" s="22" t="e">
        <f t="shared" si="2"/>
        <v>#DIV/0!</v>
      </c>
      <c r="G12" s="22" t="e">
        <f t="shared" si="2"/>
        <v>#DIV/0!</v>
      </c>
      <c r="H12" s="22" t="e">
        <f t="shared" si="2"/>
        <v>#DIV/0!</v>
      </c>
    </row>
    <row r="13" spans="1:8" x14ac:dyDescent="0.4">
      <c r="A13" s="21" t="s">
        <v>57</v>
      </c>
      <c r="B13" s="22" t="e">
        <f t="shared" si="1"/>
        <v>#DIV/0!</v>
      </c>
      <c r="C13" s="22" t="e">
        <f t="shared" si="2"/>
        <v>#DIV/0!</v>
      </c>
      <c r="D13" s="22" t="e">
        <f t="shared" si="2"/>
        <v>#DIV/0!</v>
      </c>
      <c r="E13" s="22" t="e">
        <f t="shared" si="2"/>
        <v>#DIV/0!</v>
      </c>
      <c r="F13" s="22" t="e">
        <f t="shared" si="2"/>
        <v>#DIV/0!</v>
      </c>
      <c r="G13" s="22" t="e">
        <f t="shared" si="2"/>
        <v>#DIV/0!</v>
      </c>
      <c r="H13" s="22" t="e">
        <f t="shared" si="2"/>
        <v>#DIV/0!</v>
      </c>
    </row>
    <row r="14" spans="1:8" x14ac:dyDescent="0.4">
      <c r="A14" s="21" t="s">
        <v>52</v>
      </c>
      <c r="B14" s="22" t="e">
        <f t="shared" si="1"/>
        <v>#DIV/0!</v>
      </c>
      <c r="C14" s="22" t="e">
        <f t="shared" si="2"/>
        <v>#DIV/0!</v>
      </c>
      <c r="D14" s="22" t="e">
        <f t="shared" si="2"/>
        <v>#DIV/0!</v>
      </c>
      <c r="E14" s="22" t="e">
        <f t="shared" si="2"/>
        <v>#DIV/0!</v>
      </c>
      <c r="F14" s="22" t="e">
        <f t="shared" si="2"/>
        <v>#DIV/0!</v>
      </c>
      <c r="G14" s="22" t="e">
        <f t="shared" si="2"/>
        <v>#DIV/0!</v>
      </c>
      <c r="H14" s="22" t="e">
        <f t="shared" si="2"/>
        <v>#DIV/0!</v>
      </c>
    </row>
    <row r="15" spans="1:8" x14ac:dyDescent="0.4">
      <c r="A15" s="21" t="s">
        <v>47</v>
      </c>
      <c r="B15" s="22" t="e">
        <f t="shared" si="1"/>
        <v>#DIV/0!</v>
      </c>
      <c r="C15" s="22" t="e">
        <f t="shared" si="2"/>
        <v>#DIV/0!</v>
      </c>
      <c r="D15" s="22" t="e">
        <f t="shared" si="2"/>
        <v>#DIV/0!</v>
      </c>
      <c r="E15" s="22" t="e">
        <f t="shared" si="2"/>
        <v>#DIV/0!</v>
      </c>
      <c r="F15" s="22" t="e">
        <f t="shared" si="2"/>
        <v>#DIV/0!</v>
      </c>
      <c r="G15" s="22" t="e">
        <f t="shared" si="2"/>
        <v>#DIV/0!</v>
      </c>
      <c r="H15" s="22" t="e">
        <f t="shared" si="2"/>
        <v>#DIV/0!</v>
      </c>
    </row>
    <row r="16" spans="1:8" x14ac:dyDescent="0.4">
      <c r="A16" s="21" t="s">
        <v>53</v>
      </c>
      <c r="B16" s="22" t="e">
        <f t="shared" si="1"/>
        <v>#DIV/0!</v>
      </c>
      <c r="C16" s="22" t="e">
        <f t="shared" si="2"/>
        <v>#DIV/0!</v>
      </c>
      <c r="D16" s="22" t="e">
        <f t="shared" si="2"/>
        <v>#DIV/0!</v>
      </c>
      <c r="E16" s="22" t="e">
        <f t="shared" si="2"/>
        <v>#DIV/0!</v>
      </c>
      <c r="F16" s="22" t="e">
        <f t="shared" si="2"/>
        <v>#DIV/0!</v>
      </c>
      <c r="G16" s="22" t="e">
        <f t="shared" si="2"/>
        <v>#DIV/0!</v>
      </c>
      <c r="H16" s="22" t="e">
        <f t="shared" si="2"/>
        <v>#DIV/0!</v>
      </c>
    </row>
    <row r="17" spans="1:9" x14ac:dyDescent="0.4">
      <c r="A17" s="21" t="s">
        <v>59</v>
      </c>
      <c r="B17" s="22" t="e">
        <f t="shared" si="1"/>
        <v>#DIV/0!</v>
      </c>
      <c r="C17" s="22" t="e">
        <f t="shared" si="2"/>
        <v>#DIV/0!</v>
      </c>
      <c r="D17" s="22" t="e">
        <f t="shared" si="2"/>
        <v>#DIV/0!</v>
      </c>
      <c r="E17" s="22" t="e">
        <f t="shared" si="2"/>
        <v>#DIV/0!</v>
      </c>
      <c r="F17" s="22" t="e">
        <f t="shared" si="2"/>
        <v>#DIV/0!</v>
      </c>
      <c r="G17" s="22" t="e">
        <f t="shared" si="2"/>
        <v>#DIV/0!</v>
      </c>
      <c r="H17" s="22" t="e">
        <f t="shared" si="2"/>
        <v>#DIV/0!</v>
      </c>
    </row>
    <row r="18" spans="1:9" x14ac:dyDescent="0.4">
      <c r="A18" s="21" t="s">
        <v>63</v>
      </c>
      <c r="B18" s="22" t="e">
        <f t="shared" si="1"/>
        <v>#DIV/0!</v>
      </c>
      <c r="C18" s="22" t="e">
        <f t="shared" si="2"/>
        <v>#DIV/0!</v>
      </c>
      <c r="D18" s="22" t="e">
        <f t="shared" si="2"/>
        <v>#DIV/0!</v>
      </c>
      <c r="E18" s="22" t="e">
        <f t="shared" si="2"/>
        <v>#DIV/0!</v>
      </c>
      <c r="F18" s="22" t="e">
        <f t="shared" si="2"/>
        <v>#DIV/0!</v>
      </c>
      <c r="G18" s="22" t="e">
        <f t="shared" si="2"/>
        <v>#DIV/0!</v>
      </c>
      <c r="H18" s="22" t="e">
        <f t="shared" si="2"/>
        <v>#DIV/0!</v>
      </c>
    </row>
    <row r="19" spans="1:9" x14ac:dyDescent="0.4">
      <c r="A19" s="21" t="s">
        <v>50</v>
      </c>
      <c r="B19" s="22" t="e">
        <f t="shared" si="1"/>
        <v>#DIV/0!</v>
      </c>
      <c r="C19" s="22" t="e">
        <f t="shared" si="2"/>
        <v>#DIV/0!</v>
      </c>
      <c r="D19" s="22" t="e">
        <f t="shared" si="2"/>
        <v>#DIV/0!</v>
      </c>
      <c r="E19" s="22" t="e">
        <f t="shared" si="2"/>
        <v>#DIV/0!</v>
      </c>
      <c r="F19" s="22" t="e">
        <f t="shared" si="2"/>
        <v>#DIV/0!</v>
      </c>
      <c r="G19" s="22" t="e">
        <f t="shared" si="2"/>
        <v>#DIV/0!</v>
      </c>
      <c r="H19" s="22" t="e">
        <f t="shared" si="2"/>
        <v>#DIV/0!</v>
      </c>
    </row>
    <row r="20" spans="1:9" x14ac:dyDescent="0.4">
      <c r="A20" s="21" t="s">
        <v>55</v>
      </c>
      <c r="B20" s="22" t="e">
        <f t="shared" si="1"/>
        <v>#DIV/0!</v>
      </c>
      <c r="C20" s="22" t="e">
        <f t="shared" si="2"/>
        <v>#DIV/0!</v>
      </c>
      <c r="D20" s="22" t="e">
        <f t="shared" si="2"/>
        <v>#DIV/0!</v>
      </c>
      <c r="E20" s="22" t="e">
        <f t="shared" si="2"/>
        <v>#DIV/0!</v>
      </c>
      <c r="F20" s="22" t="e">
        <f t="shared" si="2"/>
        <v>#DIV/0!</v>
      </c>
      <c r="G20" s="22" t="e">
        <f t="shared" si="2"/>
        <v>#DIV/0!</v>
      </c>
      <c r="H20" s="22" t="e">
        <f t="shared" si="2"/>
        <v>#DIV/0!</v>
      </c>
    </row>
    <row r="21" spans="1:9" x14ac:dyDescent="0.4">
      <c r="A21" s="21" t="s">
        <v>61</v>
      </c>
      <c r="B21" s="22" t="e">
        <f t="shared" si="1"/>
        <v>#DIV/0!</v>
      </c>
      <c r="C21" s="22" t="e">
        <f t="shared" si="2"/>
        <v>#DIV/0!</v>
      </c>
      <c r="D21" s="22" t="e">
        <f t="shared" si="2"/>
        <v>#DIV/0!</v>
      </c>
      <c r="E21" s="22" t="e">
        <f t="shared" si="2"/>
        <v>#DIV/0!</v>
      </c>
      <c r="F21" s="22" t="e">
        <f t="shared" si="2"/>
        <v>#DIV/0!</v>
      </c>
      <c r="G21" s="22" t="e">
        <f t="shared" si="2"/>
        <v>#DIV/0!</v>
      </c>
      <c r="H21" s="22" t="e">
        <f t="shared" si="2"/>
        <v>#DIV/0!</v>
      </c>
    </row>
    <row r="22" spans="1:9" x14ac:dyDescent="0.4">
      <c r="A22" s="21" t="s">
        <v>95</v>
      </c>
      <c r="B22" s="22" t="e">
        <f>C39/B39</f>
        <v>#DIV/0!</v>
      </c>
      <c r="C22" s="22" t="e">
        <f>D39/$B39</f>
        <v>#DIV/0!</v>
      </c>
      <c r="D22" s="22" t="e">
        <f t="shared" si="2"/>
        <v>#DIV/0!</v>
      </c>
      <c r="E22" s="22" t="e">
        <f t="shared" si="2"/>
        <v>#DIV/0!</v>
      </c>
      <c r="F22" s="22" t="e">
        <f t="shared" si="2"/>
        <v>#DIV/0!</v>
      </c>
      <c r="G22" s="22" t="e">
        <f t="shared" si="2"/>
        <v>#DIV/0!</v>
      </c>
      <c r="H22" s="22" t="e">
        <f t="shared" si="2"/>
        <v>#DIV/0!</v>
      </c>
    </row>
    <row r="25" spans="1:9" x14ac:dyDescent="0.4">
      <c r="A25" s="42" t="s">
        <v>86</v>
      </c>
      <c r="B25" s="42" t="s">
        <v>96</v>
      </c>
      <c r="C25" s="39" t="s">
        <v>97</v>
      </c>
      <c r="D25" s="40"/>
      <c r="E25" s="40"/>
      <c r="F25" s="40"/>
      <c r="G25" s="40"/>
      <c r="H25" s="40"/>
      <c r="I25" s="41"/>
    </row>
    <row r="26" spans="1:9" ht="30" x14ac:dyDescent="0.4">
      <c r="A26" s="43"/>
      <c r="B26" s="43"/>
      <c r="C26" s="23" t="s">
        <v>88</v>
      </c>
      <c r="D26" s="23" t="s">
        <v>89</v>
      </c>
      <c r="E26" s="23" t="s">
        <v>90</v>
      </c>
      <c r="F26" s="23" t="s">
        <v>91</v>
      </c>
      <c r="G26" s="23" t="s">
        <v>92</v>
      </c>
      <c r="H26" s="23" t="s">
        <v>93</v>
      </c>
      <c r="I26" s="23" t="s">
        <v>94</v>
      </c>
    </row>
    <row r="27" spans="1:9" x14ac:dyDescent="0.4">
      <c r="A27" s="24" t="s">
        <v>41</v>
      </c>
      <c r="B27" s="25">
        <f>SUMIF('Enter Patient Data Here'!$R:$R,'Monthly Overviews'!$A27,'Enter Patient Data Here'!N:N)</f>
        <v>0</v>
      </c>
      <c r="C27" s="25">
        <f>SUMIF('Enter Patient Data Here'!$R:$R,'Monthly Overviews'!$A27,'Enter Patient Data Here'!O:O)</f>
        <v>0</v>
      </c>
      <c r="D27" s="25">
        <f>SUMIF('Enter Patient Data Here'!$R:$R,'Monthly Overviews'!$A27,'Enter Patient Data Here'!U:U)</f>
        <v>0</v>
      </c>
      <c r="E27" s="25">
        <f>SUMIF('Enter Patient Data Here'!$R:$R,'Monthly Overviews'!$A27,'Enter Patient Data Here'!S:S)</f>
        <v>0</v>
      </c>
      <c r="F27" s="25">
        <f>SUMIF('Enter Patient Data Here'!$R:$R,'Monthly Overviews'!$A27,'Enter Patient Data Here'!T:T)</f>
        <v>0</v>
      </c>
      <c r="G27" s="25">
        <f>SUMIF('Enter Patient Data Here'!$R:$R,'Monthly Overviews'!$A27,'Enter Patient Data Here'!V:V)</f>
        <v>0</v>
      </c>
      <c r="H27" s="25">
        <f>SUMIF('Enter Patient Data Here'!$R:$R,'Monthly Overviews'!$A27,'Enter Patient Data Here'!W:W)</f>
        <v>0</v>
      </c>
      <c r="I27" s="25">
        <f>SUMIF('Enter Patient Data Here'!$R:$R,'Monthly Overviews'!$A27,'Enter Patient Data Here'!X:X)</f>
        <v>0</v>
      </c>
    </row>
    <row r="28" spans="1:9" x14ac:dyDescent="0.4">
      <c r="A28" s="24" t="s">
        <v>45</v>
      </c>
      <c r="B28" s="25">
        <f>SUMIF('Enter Patient Data Here'!$R:$R,'Monthly Overviews'!$A28,'Enter Patient Data Here'!N:N)</f>
        <v>0</v>
      </c>
      <c r="C28" s="25">
        <f>SUMIF('Enter Patient Data Here'!$R:$R,'Monthly Overviews'!$A28,'Enter Patient Data Here'!O:O)</f>
        <v>0</v>
      </c>
      <c r="D28" s="25">
        <f>SUMIF('Enter Patient Data Here'!$R:$R,'Monthly Overviews'!$A28,'Enter Patient Data Here'!U:U)</f>
        <v>0</v>
      </c>
      <c r="E28" s="25">
        <f>SUMIF('Enter Patient Data Here'!$R:$R,'Monthly Overviews'!$A28,'Enter Patient Data Here'!S:S)</f>
        <v>0</v>
      </c>
      <c r="F28" s="25">
        <f>SUMIF('Enter Patient Data Here'!$R:$R,'Monthly Overviews'!$A28,'Enter Patient Data Here'!T:T)</f>
        <v>0</v>
      </c>
      <c r="G28" s="25">
        <f>SUMIF('Enter Patient Data Here'!$R:$R,'Monthly Overviews'!$A28,'Enter Patient Data Here'!V:V)</f>
        <v>0</v>
      </c>
      <c r="H28" s="25">
        <f>SUMIF('Enter Patient Data Here'!$R:$R,'Monthly Overviews'!$A28,'Enter Patient Data Here'!W:W)</f>
        <v>0</v>
      </c>
      <c r="I28" s="25">
        <f>SUMIF('Enter Patient Data Here'!$R:$R,'Monthly Overviews'!$A28,'Enter Patient Data Here'!X:X)</f>
        <v>0</v>
      </c>
    </row>
    <row r="29" spans="1:9" x14ac:dyDescent="0.4">
      <c r="A29" s="24" t="s">
        <v>54</v>
      </c>
      <c r="B29" s="25">
        <f>SUMIF('Enter Patient Data Here'!$R:$R,'Monthly Overviews'!$A29,'Enter Patient Data Here'!N:N)</f>
        <v>0</v>
      </c>
      <c r="C29" s="25">
        <f>SUMIF('Enter Patient Data Here'!$R:$R,'Monthly Overviews'!$A29,'Enter Patient Data Here'!O:O)</f>
        <v>0</v>
      </c>
      <c r="D29" s="25">
        <f>SUMIF('Enter Patient Data Here'!$R:$R,'Monthly Overviews'!$A29,'Enter Patient Data Here'!U:U)</f>
        <v>0</v>
      </c>
      <c r="E29" s="25">
        <f>SUMIF('Enter Patient Data Here'!$R:$R,'Monthly Overviews'!$A29,'Enter Patient Data Here'!S:S)</f>
        <v>0</v>
      </c>
      <c r="F29" s="25">
        <f>SUMIF('Enter Patient Data Here'!$R:$R,'Monthly Overviews'!$A29,'Enter Patient Data Here'!T:T)</f>
        <v>0</v>
      </c>
      <c r="G29" s="25">
        <f>SUMIF('Enter Patient Data Here'!$R:$R,'Monthly Overviews'!$A29,'Enter Patient Data Here'!V:V)</f>
        <v>0</v>
      </c>
      <c r="H29" s="25">
        <f>SUMIF('Enter Patient Data Here'!$R:$R,'Monthly Overviews'!$A29,'Enter Patient Data Here'!W:W)</f>
        <v>0</v>
      </c>
      <c r="I29" s="25">
        <f>SUMIF('Enter Patient Data Here'!$R:$R,'Monthly Overviews'!$A29,'Enter Patient Data Here'!X:X)</f>
        <v>0</v>
      </c>
    </row>
    <row r="30" spans="1:9" x14ac:dyDescent="0.4">
      <c r="A30" s="24" t="s">
        <v>57</v>
      </c>
      <c r="B30" s="25">
        <f>SUMIF('Enter Patient Data Here'!$R:$R,'Monthly Overviews'!$A30,'Enter Patient Data Here'!N:N)</f>
        <v>0</v>
      </c>
      <c r="C30" s="25">
        <f>SUMIF('Enter Patient Data Here'!$R:$R,'Monthly Overviews'!$A30,'Enter Patient Data Here'!O:O)</f>
        <v>0</v>
      </c>
      <c r="D30" s="25">
        <f>SUMIF('Enter Patient Data Here'!$R:$R,'Monthly Overviews'!$A30,'Enter Patient Data Here'!U:U)</f>
        <v>0</v>
      </c>
      <c r="E30" s="25">
        <f>SUMIF('Enter Patient Data Here'!$R:$R,'Monthly Overviews'!$A30,'Enter Patient Data Here'!S:S)</f>
        <v>0</v>
      </c>
      <c r="F30" s="25">
        <f>SUMIF('Enter Patient Data Here'!$R:$R,'Monthly Overviews'!$A30,'Enter Patient Data Here'!T:T)</f>
        <v>0</v>
      </c>
      <c r="G30" s="25">
        <f>SUMIF('Enter Patient Data Here'!$R:$R,'Monthly Overviews'!$A30,'Enter Patient Data Here'!V:V)</f>
        <v>0</v>
      </c>
      <c r="H30" s="25">
        <f>SUMIF('Enter Patient Data Here'!$R:$R,'Monthly Overviews'!$A30,'Enter Patient Data Here'!W:W)</f>
        <v>0</v>
      </c>
      <c r="I30" s="25">
        <f>SUMIF('Enter Patient Data Here'!$R:$R,'Monthly Overviews'!$A30,'Enter Patient Data Here'!X:X)</f>
        <v>0</v>
      </c>
    </row>
    <row r="31" spans="1:9" x14ac:dyDescent="0.4">
      <c r="A31" s="24" t="s">
        <v>52</v>
      </c>
      <c r="B31" s="25">
        <f>SUMIF('Enter Patient Data Here'!$R:$R,'Monthly Overviews'!$A31,'Enter Patient Data Here'!N:N)</f>
        <v>0</v>
      </c>
      <c r="C31" s="25">
        <f>SUMIF('Enter Patient Data Here'!$R:$R,'Monthly Overviews'!$A31,'Enter Patient Data Here'!O:O)</f>
        <v>0</v>
      </c>
      <c r="D31" s="25">
        <f>SUMIF('Enter Patient Data Here'!$R:$R,'Monthly Overviews'!$A31,'Enter Patient Data Here'!U:U)</f>
        <v>0</v>
      </c>
      <c r="E31" s="25">
        <f>SUMIF('Enter Patient Data Here'!$R:$R,'Monthly Overviews'!$A31,'Enter Patient Data Here'!S:S)</f>
        <v>0</v>
      </c>
      <c r="F31" s="25">
        <f>SUMIF('Enter Patient Data Here'!$R:$R,'Monthly Overviews'!$A31,'Enter Patient Data Here'!T:T)</f>
        <v>0</v>
      </c>
      <c r="G31" s="25">
        <f>SUMIF('Enter Patient Data Here'!$R:$R,'Monthly Overviews'!$A31,'Enter Patient Data Here'!V:V)</f>
        <v>0</v>
      </c>
      <c r="H31" s="25">
        <f>SUMIF('Enter Patient Data Here'!$R:$R,'Monthly Overviews'!$A31,'Enter Patient Data Here'!W:W)</f>
        <v>0</v>
      </c>
      <c r="I31" s="25">
        <f>SUMIF('Enter Patient Data Here'!$R:$R,'Monthly Overviews'!$A31,'Enter Patient Data Here'!X:X)</f>
        <v>0</v>
      </c>
    </row>
    <row r="32" spans="1:9" x14ac:dyDescent="0.4">
      <c r="A32" s="24" t="s">
        <v>47</v>
      </c>
      <c r="B32" s="25">
        <f>SUMIF('Enter Patient Data Here'!$R:$R,'Monthly Overviews'!$A32,'Enter Patient Data Here'!N:N)</f>
        <v>0</v>
      </c>
      <c r="C32" s="25">
        <f>SUMIF('Enter Patient Data Here'!$R:$R,'Monthly Overviews'!$A32,'Enter Patient Data Here'!O:O)</f>
        <v>0</v>
      </c>
      <c r="D32" s="25">
        <f>SUMIF('Enter Patient Data Here'!$R:$R,'Monthly Overviews'!$A32,'Enter Patient Data Here'!U:U)</f>
        <v>0</v>
      </c>
      <c r="E32" s="25">
        <f>SUMIF('Enter Patient Data Here'!$R:$R,'Monthly Overviews'!$A32,'Enter Patient Data Here'!S:S)</f>
        <v>0</v>
      </c>
      <c r="F32" s="25">
        <f>SUMIF('Enter Patient Data Here'!$R:$R,'Monthly Overviews'!$A32,'Enter Patient Data Here'!T:T)</f>
        <v>0</v>
      </c>
      <c r="G32" s="25">
        <f>SUMIF('Enter Patient Data Here'!$R:$R,'Monthly Overviews'!$A32,'Enter Patient Data Here'!V:V)</f>
        <v>0</v>
      </c>
      <c r="H32" s="25">
        <f>SUMIF('Enter Patient Data Here'!$R:$R,'Monthly Overviews'!$A32,'Enter Patient Data Here'!W:W)</f>
        <v>0</v>
      </c>
      <c r="I32" s="25">
        <f>SUMIF('Enter Patient Data Here'!$R:$R,'Monthly Overviews'!$A32,'Enter Patient Data Here'!X:X)</f>
        <v>0</v>
      </c>
    </row>
    <row r="33" spans="1:9" x14ac:dyDescent="0.4">
      <c r="A33" s="24" t="s">
        <v>53</v>
      </c>
      <c r="B33" s="25">
        <f>SUMIF('Enter Patient Data Here'!$R:$R,'Monthly Overviews'!$A33,'Enter Patient Data Here'!N:N)</f>
        <v>0</v>
      </c>
      <c r="C33" s="25">
        <f>SUMIF('Enter Patient Data Here'!$R:$R,'Monthly Overviews'!$A33,'Enter Patient Data Here'!O:O)</f>
        <v>0</v>
      </c>
      <c r="D33" s="25">
        <f>SUMIF('Enter Patient Data Here'!$R:$R,'Monthly Overviews'!$A33,'Enter Patient Data Here'!U:U)</f>
        <v>0</v>
      </c>
      <c r="E33" s="25">
        <f>SUMIF('Enter Patient Data Here'!$R:$R,'Monthly Overviews'!$A33,'Enter Patient Data Here'!S:S)</f>
        <v>0</v>
      </c>
      <c r="F33" s="25">
        <f>SUMIF('Enter Patient Data Here'!$R:$R,'Monthly Overviews'!$A33,'Enter Patient Data Here'!T:T)</f>
        <v>0</v>
      </c>
      <c r="G33" s="25">
        <f>SUMIF('Enter Patient Data Here'!$R:$R,'Monthly Overviews'!$A33,'Enter Patient Data Here'!V:V)</f>
        <v>0</v>
      </c>
      <c r="H33" s="25">
        <f>SUMIF('Enter Patient Data Here'!$R:$R,'Monthly Overviews'!$A33,'Enter Patient Data Here'!W:W)</f>
        <v>0</v>
      </c>
      <c r="I33" s="25">
        <f>SUMIF('Enter Patient Data Here'!$R:$R,'Monthly Overviews'!$A33,'Enter Patient Data Here'!X:X)</f>
        <v>0</v>
      </c>
    </row>
    <row r="34" spans="1:9" x14ac:dyDescent="0.4">
      <c r="A34" s="24" t="s">
        <v>59</v>
      </c>
      <c r="B34" s="25">
        <f>SUMIF('Enter Patient Data Here'!$R:$R,'Monthly Overviews'!$A34,'Enter Patient Data Here'!N:N)</f>
        <v>0</v>
      </c>
      <c r="C34" s="25">
        <f>SUMIF('Enter Patient Data Here'!$R:$R,'Monthly Overviews'!$A34,'Enter Patient Data Here'!O:O)</f>
        <v>0</v>
      </c>
      <c r="D34" s="25">
        <f>SUMIF('Enter Patient Data Here'!$R:$R,'Monthly Overviews'!$A34,'Enter Patient Data Here'!U:U)</f>
        <v>0</v>
      </c>
      <c r="E34" s="25">
        <f>SUMIF('Enter Patient Data Here'!$R:$R,'Monthly Overviews'!$A34,'Enter Patient Data Here'!S:S)</f>
        <v>0</v>
      </c>
      <c r="F34" s="25">
        <f>SUMIF('Enter Patient Data Here'!$R:$R,'Monthly Overviews'!$A34,'Enter Patient Data Here'!T:T)</f>
        <v>0</v>
      </c>
      <c r="G34" s="25">
        <f>SUMIF('Enter Patient Data Here'!$R:$R,'Monthly Overviews'!$A34,'Enter Patient Data Here'!V:V)</f>
        <v>0</v>
      </c>
      <c r="H34" s="25">
        <f>SUMIF('Enter Patient Data Here'!$R:$R,'Monthly Overviews'!$A34,'Enter Patient Data Here'!W:W)</f>
        <v>0</v>
      </c>
      <c r="I34" s="25">
        <f>SUMIF('Enter Patient Data Here'!$R:$R,'Monthly Overviews'!$A34,'Enter Patient Data Here'!X:X)</f>
        <v>0</v>
      </c>
    </row>
    <row r="35" spans="1:9" x14ac:dyDescent="0.4">
      <c r="A35" s="24" t="s">
        <v>63</v>
      </c>
      <c r="B35" s="25">
        <f>SUMIF('Enter Patient Data Here'!$R:$R,'Monthly Overviews'!$A35,'Enter Patient Data Here'!N:N)</f>
        <v>0</v>
      </c>
      <c r="C35" s="25">
        <f>SUMIF('Enter Patient Data Here'!$R:$R,'Monthly Overviews'!$A35,'Enter Patient Data Here'!O:O)</f>
        <v>0</v>
      </c>
      <c r="D35" s="25">
        <f>SUMIF('Enter Patient Data Here'!$R:$R,'Monthly Overviews'!$A35,'Enter Patient Data Here'!U:U)</f>
        <v>0</v>
      </c>
      <c r="E35" s="25">
        <f>SUMIF('Enter Patient Data Here'!$R:$R,'Monthly Overviews'!$A35,'Enter Patient Data Here'!S:S)</f>
        <v>0</v>
      </c>
      <c r="F35" s="25">
        <f>SUMIF('Enter Patient Data Here'!$R:$R,'Monthly Overviews'!$A35,'Enter Patient Data Here'!T:T)</f>
        <v>0</v>
      </c>
      <c r="G35" s="25">
        <f>SUMIF('Enter Patient Data Here'!$R:$R,'Monthly Overviews'!$A35,'Enter Patient Data Here'!V:V)</f>
        <v>0</v>
      </c>
      <c r="H35" s="25">
        <f>SUMIF('Enter Patient Data Here'!$R:$R,'Monthly Overviews'!$A35,'Enter Patient Data Here'!W:W)</f>
        <v>0</v>
      </c>
      <c r="I35" s="25">
        <f>SUMIF('Enter Patient Data Here'!$R:$R,'Monthly Overviews'!$A35,'Enter Patient Data Here'!X:X)</f>
        <v>0</v>
      </c>
    </row>
    <row r="36" spans="1:9" x14ac:dyDescent="0.4">
      <c r="A36" s="24" t="s">
        <v>50</v>
      </c>
      <c r="B36" s="25">
        <f>SUMIF('Enter Patient Data Here'!$R:$R,'Monthly Overviews'!$A36,'Enter Patient Data Here'!N:N)</f>
        <v>0</v>
      </c>
      <c r="C36" s="25">
        <f>SUMIF('Enter Patient Data Here'!$R:$R,'Monthly Overviews'!$A36,'Enter Patient Data Here'!O:O)</f>
        <v>0</v>
      </c>
      <c r="D36" s="25">
        <f>SUMIF('Enter Patient Data Here'!$R:$R,'Monthly Overviews'!$A36,'Enter Patient Data Here'!U:U)</f>
        <v>0</v>
      </c>
      <c r="E36" s="25">
        <f>SUMIF('Enter Patient Data Here'!$R:$R,'Monthly Overviews'!$A36,'Enter Patient Data Here'!S:S)</f>
        <v>0</v>
      </c>
      <c r="F36" s="25">
        <f>SUMIF('Enter Patient Data Here'!$R:$R,'Monthly Overviews'!$A36,'Enter Patient Data Here'!T:T)</f>
        <v>0</v>
      </c>
      <c r="G36" s="25">
        <f>SUMIF('Enter Patient Data Here'!$R:$R,'Monthly Overviews'!$A36,'Enter Patient Data Here'!V:V)</f>
        <v>0</v>
      </c>
      <c r="H36" s="25">
        <f>SUMIF('Enter Patient Data Here'!$R:$R,'Monthly Overviews'!$A36,'Enter Patient Data Here'!W:W)</f>
        <v>0</v>
      </c>
      <c r="I36" s="25">
        <f>SUMIF('Enter Patient Data Here'!$R:$R,'Monthly Overviews'!$A36,'Enter Patient Data Here'!X:X)</f>
        <v>0</v>
      </c>
    </row>
    <row r="37" spans="1:9" x14ac:dyDescent="0.4">
      <c r="A37" s="24" t="s">
        <v>55</v>
      </c>
      <c r="B37" s="25">
        <f>SUMIF('Enter Patient Data Here'!$R:$R,'Monthly Overviews'!$A37,'Enter Patient Data Here'!N:N)</f>
        <v>0</v>
      </c>
      <c r="C37" s="25">
        <f>SUMIF('Enter Patient Data Here'!$R:$R,'Monthly Overviews'!$A37,'Enter Patient Data Here'!O:O)</f>
        <v>0</v>
      </c>
      <c r="D37" s="25">
        <f>SUMIF('Enter Patient Data Here'!$R:$R,'Monthly Overviews'!$A37,'Enter Patient Data Here'!U:U)</f>
        <v>0</v>
      </c>
      <c r="E37" s="25">
        <f>SUMIF('Enter Patient Data Here'!$R:$R,'Monthly Overviews'!$A37,'Enter Patient Data Here'!S:S)</f>
        <v>0</v>
      </c>
      <c r="F37" s="25">
        <f>SUMIF('Enter Patient Data Here'!$R:$R,'Monthly Overviews'!$A37,'Enter Patient Data Here'!T:T)</f>
        <v>0</v>
      </c>
      <c r="G37" s="25">
        <f>SUMIF('Enter Patient Data Here'!$R:$R,'Monthly Overviews'!$A37,'Enter Patient Data Here'!V:V)</f>
        <v>0</v>
      </c>
      <c r="H37" s="25">
        <f>SUMIF('Enter Patient Data Here'!$R:$R,'Monthly Overviews'!$A37,'Enter Patient Data Here'!W:W)</f>
        <v>0</v>
      </c>
      <c r="I37" s="25">
        <f>SUMIF('Enter Patient Data Here'!$R:$R,'Monthly Overviews'!$A37,'Enter Patient Data Here'!X:X)</f>
        <v>0</v>
      </c>
    </row>
    <row r="38" spans="1:9" x14ac:dyDescent="0.4">
      <c r="A38" s="24" t="s">
        <v>61</v>
      </c>
      <c r="B38" s="25">
        <f>SUMIF('Enter Patient Data Here'!$R:$R,'Monthly Overviews'!$A38,'Enter Patient Data Here'!N:N)</f>
        <v>0</v>
      </c>
      <c r="C38" s="25">
        <f>SUMIF('Enter Patient Data Here'!$R:$R,'Monthly Overviews'!$A38,'Enter Patient Data Here'!O:O)</f>
        <v>0</v>
      </c>
      <c r="D38" s="25">
        <f>SUMIF('Enter Patient Data Here'!$R:$R,'Monthly Overviews'!$A38,'Enter Patient Data Here'!U:U)</f>
        <v>0</v>
      </c>
      <c r="E38" s="25">
        <f>SUMIF('Enter Patient Data Here'!$R:$R,'Monthly Overviews'!$A38,'Enter Patient Data Here'!S:S)</f>
        <v>0</v>
      </c>
      <c r="F38" s="25">
        <f>SUMIF('Enter Patient Data Here'!$R:$R,'Monthly Overviews'!$A38,'Enter Patient Data Here'!T:T)</f>
        <v>0</v>
      </c>
      <c r="G38" s="25">
        <f>SUMIF('Enter Patient Data Here'!$R:$R,'Monthly Overviews'!$A38,'Enter Patient Data Here'!V:V)</f>
        <v>0</v>
      </c>
      <c r="H38" s="25">
        <f>SUMIF('Enter Patient Data Here'!$R:$R,'Monthly Overviews'!$A38,'Enter Patient Data Here'!W:W)</f>
        <v>0</v>
      </c>
      <c r="I38" s="25">
        <f>SUMIF('Enter Patient Data Here'!$R:$R,'Monthly Overviews'!$A38,'Enter Patient Data Here'!X:X)</f>
        <v>0</v>
      </c>
    </row>
    <row r="39" spans="1:9" x14ac:dyDescent="0.4">
      <c r="A39" s="24" t="s">
        <v>95</v>
      </c>
      <c r="B39" s="25">
        <f t="shared" ref="B39:I39" si="3">SUM(B27:B38)</f>
        <v>0</v>
      </c>
      <c r="C39" s="25">
        <f t="shared" si="3"/>
        <v>0</v>
      </c>
      <c r="D39" s="25">
        <f t="shared" si="3"/>
        <v>0</v>
      </c>
      <c r="E39" s="25">
        <f t="shared" si="3"/>
        <v>0</v>
      </c>
      <c r="F39" s="25">
        <f t="shared" si="3"/>
        <v>0</v>
      </c>
      <c r="G39" s="25">
        <f t="shared" si="3"/>
        <v>0</v>
      </c>
      <c r="H39" s="25">
        <f t="shared" si="3"/>
        <v>0</v>
      </c>
      <c r="I39" s="25">
        <f t="shared" si="3"/>
        <v>0</v>
      </c>
    </row>
    <row r="41" spans="1:9" ht="16" customHeight="1" x14ac:dyDescent="0.4"/>
  </sheetData>
  <sheetProtection sheet="1" autoFilter="0" pivotTables="0"/>
  <mergeCells count="5">
    <mergeCell ref="A8:A9"/>
    <mergeCell ref="B8:H8"/>
    <mergeCell ref="A25:A26"/>
    <mergeCell ref="B25:B26"/>
    <mergeCell ref="C25:I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E2C6B-7EE0-4BB8-8792-7A52FFBB8E10}">
  <sheetPr>
    <pageSetUpPr fitToPage="1"/>
  </sheetPr>
  <dimension ref="A8:N34"/>
  <sheetViews>
    <sheetView showGridLines="0" zoomScale="80" zoomScaleNormal="80" workbookViewId="0">
      <selection activeCell="H17" sqref="H17"/>
    </sheetView>
  </sheetViews>
  <sheetFormatPr defaultColWidth="8.07421875" defaultRowHeight="15" x14ac:dyDescent="0.4"/>
  <cols>
    <col min="1" max="1" width="9.07421875" style="8" customWidth="1"/>
    <col min="2" max="2" width="8.07421875" style="8"/>
    <col min="3" max="3" width="9.4609375" style="8" bestFit="1" customWidth="1"/>
    <col min="4" max="4" width="8.07421875" style="8"/>
    <col min="5" max="5" width="8.69140625" style="8" customWidth="1"/>
    <col min="6" max="8" width="8.07421875" style="8"/>
    <col min="9" max="9" width="9.07421875" style="8" customWidth="1"/>
    <col min="10" max="12" width="8.07421875" style="8"/>
    <col min="13" max="13" width="9.69140625" style="8" customWidth="1"/>
    <col min="14" max="14" width="8.07421875" style="8"/>
    <col min="15" max="15" width="8.07421875" style="8" bestFit="1" customWidth="1"/>
    <col min="16" max="16" width="7.07421875" style="8" bestFit="1" customWidth="1"/>
    <col min="17" max="16384" width="8.07421875" style="8"/>
  </cols>
  <sheetData>
    <row r="8" spans="1:14" customFormat="1" ht="48" customHeight="1" x14ac:dyDescent="0.4">
      <c r="A8" s="44" t="s">
        <v>86</v>
      </c>
      <c r="B8" s="44" t="s">
        <v>98</v>
      </c>
      <c r="C8" s="49" t="s">
        <v>99</v>
      </c>
      <c r="D8" s="50"/>
      <c r="E8" s="50"/>
      <c r="F8" s="51"/>
      <c r="G8" s="49" t="s">
        <v>100</v>
      </c>
      <c r="H8" s="50"/>
      <c r="I8" s="50"/>
      <c r="J8" s="51"/>
      <c r="K8" s="49" t="s">
        <v>101</v>
      </c>
      <c r="L8" s="50"/>
      <c r="M8" s="50"/>
      <c r="N8" s="51"/>
    </row>
    <row r="9" spans="1:14" customFormat="1" ht="40.5" customHeight="1" x14ac:dyDescent="0.4">
      <c r="A9" s="45"/>
      <c r="B9" s="45"/>
      <c r="C9" s="26" t="s">
        <v>43</v>
      </c>
      <c r="D9" s="26" t="s">
        <v>37</v>
      </c>
      <c r="E9" s="26" t="s">
        <v>49</v>
      </c>
      <c r="F9" s="26" t="s">
        <v>133</v>
      </c>
      <c r="G9" s="26" t="s">
        <v>43</v>
      </c>
      <c r="H9" s="26" t="s">
        <v>37</v>
      </c>
      <c r="I9" s="26" t="s">
        <v>49</v>
      </c>
      <c r="J9" s="26" t="s">
        <v>133</v>
      </c>
      <c r="K9" s="26" t="s">
        <v>43</v>
      </c>
      <c r="L9" s="26" t="s">
        <v>37</v>
      </c>
      <c r="M9" s="26" t="s">
        <v>49</v>
      </c>
      <c r="N9" s="26" t="s">
        <v>133</v>
      </c>
    </row>
    <row r="10" spans="1:14" customFormat="1" ht="16" x14ac:dyDescent="0.4">
      <c r="A10" s="27" t="s">
        <v>41</v>
      </c>
      <c r="B10" s="28">
        <f>SUMIF('Enter Patient Data Here'!$R:$R,$A10,'Enter Patient Data Here'!N:N)</f>
        <v>0</v>
      </c>
      <c r="C10" s="28">
        <f>SUMIFS('Enter Patient Data Here'!$N:$N,'Enter Patient Data Here'!$R:$R,$A10,'Enter Patient Data Here'!$G:$G,C$9)</f>
        <v>0</v>
      </c>
      <c r="D10" s="28">
        <f>SUMIFS('Enter Patient Data Here'!$N:$N,'Enter Patient Data Here'!$R:$R,$A10,'Enter Patient Data Here'!$G:$G,D$9)</f>
        <v>0</v>
      </c>
      <c r="E10" s="28">
        <f>SUMIFS('Enter Patient Data Here'!$N:$N,'Enter Patient Data Here'!$R:$R,$A10,'Enter Patient Data Here'!$G:$G,E$9)</f>
        <v>0</v>
      </c>
      <c r="F10" s="28">
        <f>SUMIFS('Enter Patient Data Here'!$N:$N,'Enter Patient Data Here'!$R:$R,$A10,'Enter Patient Data Here'!$G:$G,F$9)</f>
        <v>0</v>
      </c>
      <c r="G10" s="28">
        <f>SUMIFS('Enter Patient Data Here'!$O:$O,'Enter Patient Data Here'!$R:$R,$A10,'Enter Patient Data Here'!$G:$G,G$9)</f>
        <v>0</v>
      </c>
      <c r="H10" s="28">
        <f>SUMIFS('Enter Patient Data Here'!$O:$O,'Enter Patient Data Here'!$R:$R,$A10,'Enter Patient Data Here'!$G:$G,H$9)</f>
        <v>0</v>
      </c>
      <c r="I10" s="28">
        <f>SUMIFS('Enter Patient Data Here'!$O:$O,'Enter Patient Data Here'!$R:$R,$A10,'Enter Patient Data Here'!$G:$G,I$9)</f>
        <v>0</v>
      </c>
      <c r="J10" s="28">
        <f>SUMIFS('Enter Patient Data Here'!$O:$O,'Enter Patient Data Here'!$R:$R,$A10,'Enter Patient Data Here'!$G:$G,J$9)</f>
        <v>0</v>
      </c>
      <c r="K10" s="29" t="e">
        <f t="shared" ref="K10:K22" si="0">G10/$B10</f>
        <v>#DIV/0!</v>
      </c>
      <c r="L10" s="29" t="e">
        <f t="shared" ref="L10:L22" si="1">H10/$B10</f>
        <v>#DIV/0!</v>
      </c>
      <c r="M10" s="29" t="e">
        <f t="shared" ref="M10:N22" si="2">I10/$B10</f>
        <v>#DIV/0!</v>
      </c>
      <c r="N10" s="29" t="e">
        <f>J10/$B10</f>
        <v>#DIV/0!</v>
      </c>
    </row>
    <row r="11" spans="1:14" customFormat="1" ht="16" x14ac:dyDescent="0.4">
      <c r="A11" s="27" t="s">
        <v>45</v>
      </c>
      <c r="B11" s="28">
        <f>SUMIF('Enter Patient Data Here'!$R:$R,$A11,'Enter Patient Data Here'!N:N)</f>
        <v>0</v>
      </c>
      <c r="C11" s="28">
        <f>SUMIFS('Enter Patient Data Here'!$N:$N,'Enter Patient Data Here'!$R:$R,$A11,'Enter Patient Data Here'!$G:$G,C$9)</f>
        <v>0</v>
      </c>
      <c r="D11" s="28">
        <f>SUMIFS('Enter Patient Data Here'!$N:$N,'Enter Patient Data Here'!$R:$R,$A11,'Enter Patient Data Here'!$G:$G,D$9)</f>
        <v>0</v>
      </c>
      <c r="E11" s="28">
        <f>SUMIFS('Enter Patient Data Here'!$N:$N,'Enter Patient Data Here'!$R:$R,$A11,'Enter Patient Data Here'!$G:$G,E$9)</f>
        <v>0</v>
      </c>
      <c r="F11" s="28">
        <f>SUMIFS('Enter Patient Data Here'!$N:$N,'Enter Patient Data Here'!$R:$R,$A11,'Enter Patient Data Here'!$G:$G,F$9)</f>
        <v>0</v>
      </c>
      <c r="G11" s="28">
        <f>SUMIFS('Enter Patient Data Here'!$O:$O,'Enter Patient Data Here'!$R:$R,$A11,'Enter Patient Data Here'!$G:$G,G$9)</f>
        <v>0</v>
      </c>
      <c r="H11" s="28">
        <f>SUMIFS('Enter Patient Data Here'!$O:$O,'Enter Patient Data Here'!$R:$R,$A11,'Enter Patient Data Here'!$G:$G,H$9)</f>
        <v>0</v>
      </c>
      <c r="I11" s="28">
        <f>SUMIFS('Enter Patient Data Here'!$O:$O,'Enter Patient Data Here'!$R:$R,$A11,'Enter Patient Data Here'!$G:$G,I$9)</f>
        <v>0</v>
      </c>
      <c r="J11" s="28">
        <f>SUMIFS('Enter Patient Data Here'!$O:$O,'Enter Patient Data Here'!$R:$R,$A11,'Enter Patient Data Here'!$G:$G,J$9)</f>
        <v>0</v>
      </c>
      <c r="K11" s="29" t="e">
        <f t="shared" si="0"/>
        <v>#DIV/0!</v>
      </c>
      <c r="L11" s="29" t="e">
        <f t="shared" si="1"/>
        <v>#DIV/0!</v>
      </c>
      <c r="M11" s="29" t="e">
        <f t="shared" si="2"/>
        <v>#DIV/0!</v>
      </c>
      <c r="N11" s="29" t="e">
        <f t="shared" si="2"/>
        <v>#DIV/0!</v>
      </c>
    </row>
    <row r="12" spans="1:14" customFormat="1" ht="16" x14ac:dyDescent="0.4">
      <c r="A12" s="27" t="s">
        <v>54</v>
      </c>
      <c r="B12" s="28">
        <f>SUMIF('Enter Patient Data Here'!$R:$R,$A12,'Enter Patient Data Here'!N:N)</f>
        <v>0</v>
      </c>
      <c r="C12" s="28">
        <f>SUMIFS('Enter Patient Data Here'!$N:$N,'Enter Patient Data Here'!$R:$R,$A12,'Enter Patient Data Here'!$G:$G,C$9)</f>
        <v>0</v>
      </c>
      <c r="D12" s="28">
        <f>SUMIFS('Enter Patient Data Here'!$N:$N,'Enter Patient Data Here'!$R:$R,$A12,'Enter Patient Data Here'!$G:$G,D$9)</f>
        <v>0</v>
      </c>
      <c r="E12" s="28">
        <f>SUMIFS('Enter Patient Data Here'!$N:$N,'Enter Patient Data Here'!$R:$R,$A12,'Enter Patient Data Here'!$G:$G,E$9)</f>
        <v>0</v>
      </c>
      <c r="F12" s="28">
        <f>SUMIFS('Enter Patient Data Here'!$N:$N,'Enter Patient Data Here'!$R:$R,$A12,'Enter Patient Data Here'!$G:$G,F$9)</f>
        <v>0</v>
      </c>
      <c r="G12" s="28">
        <f>SUMIFS('Enter Patient Data Here'!$O:$O,'Enter Patient Data Here'!$R:$R,$A12,'Enter Patient Data Here'!$G:$G,G$9)</f>
        <v>0</v>
      </c>
      <c r="H12" s="28">
        <f>SUMIFS('Enter Patient Data Here'!$O:$O,'Enter Patient Data Here'!$R:$R,$A12,'Enter Patient Data Here'!$G:$G,H$9)</f>
        <v>0</v>
      </c>
      <c r="I12" s="28">
        <f>SUMIFS('Enter Patient Data Here'!$O:$O,'Enter Patient Data Here'!$R:$R,$A12,'Enter Patient Data Here'!$G:$G,I$9)</f>
        <v>0</v>
      </c>
      <c r="J12" s="28">
        <f>SUMIFS('Enter Patient Data Here'!$O:$O,'Enter Patient Data Here'!$R:$R,$A12,'Enter Patient Data Here'!$G:$G,J$9)</f>
        <v>0</v>
      </c>
      <c r="K12" s="29" t="e">
        <f t="shared" si="0"/>
        <v>#DIV/0!</v>
      </c>
      <c r="L12" s="29" t="e">
        <f t="shared" si="1"/>
        <v>#DIV/0!</v>
      </c>
      <c r="M12" s="29" t="e">
        <f t="shared" si="2"/>
        <v>#DIV/0!</v>
      </c>
      <c r="N12" s="29" t="e">
        <f t="shared" si="2"/>
        <v>#DIV/0!</v>
      </c>
    </row>
    <row r="13" spans="1:14" customFormat="1" ht="16" x14ac:dyDescent="0.4">
      <c r="A13" s="27" t="s">
        <v>57</v>
      </c>
      <c r="B13" s="28">
        <f>SUMIF('Enter Patient Data Here'!$R:$R,$A13,'Enter Patient Data Here'!N:N)</f>
        <v>0</v>
      </c>
      <c r="C13" s="28">
        <f>SUMIFS('Enter Patient Data Here'!$N:$N,'Enter Patient Data Here'!$R:$R,$A13,'Enter Patient Data Here'!$G:$G,C$9)</f>
        <v>0</v>
      </c>
      <c r="D13" s="28">
        <f>SUMIFS('Enter Patient Data Here'!$N:$N,'Enter Patient Data Here'!$R:$R,$A13,'Enter Patient Data Here'!$G:$G,D$9)</f>
        <v>0</v>
      </c>
      <c r="E13" s="28">
        <f>SUMIFS('Enter Patient Data Here'!$N:$N,'Enter Patient Data Here'!$R:$R,$A13,'Enter Patient Data Here'!$G:$G,E$9)</f>
        <v>0</v>
      </c>
      <c r="F13" s="28">
        <f>SUMIFS('Enter Patient Data Here'!$N:$N,'Enter Patient Data Here'!$R:$R,$A13,'Enter Patient Data Here'!$G:$G,F$9)</f>
        <v>0</v>
      </c>
      <c r="G13" s="28">
        <f>SUMIFS('Enter Patient Data Here'!$O:$O,'Enter Patient Data Here'!$R:$R,$A13,'Enter Patient Data Here'!$G:$G,G$9)</f>
        <v>0</v>
      </c>
      <c r="H13" s="28">
        <f>SUMIFS('Enter Patient Data Here'!$O:$O,'Enter Patient Data Here'!$R:$R,$A13,'Enter Patient Data Here'!$G:$G,H$9)</f>
        <v>0</v>
      </c>
      <c r="I13" s="28">
        <f>SUMIFS('Enter Patient Data Here'!$O:$O,'Enter Patient Data Here'!$R:$R,$A13,'Enter Patient Data Here'!$G:$G,I$9)</f>
        <v>0</v>
      </c>
      <c r="J13" s="28">
        <f>SUMIFS('Enter Patient Data Here'!$O:$O,'Enter Patient Data Here'!$R:$R,$A13,'Enter Patient Data Here'!$G:$G,J$9)</f>
        <v>0</v>
      </c>
      <c r="K13" s="29" t="e">
        <f t="shared" si="0"/>
        <v>#DIV/0!</v>
      </c>
      <c r="L13" s="29" t="e">
        <f t="shared" si="1"/>
        <v>#DIV/0!</v>
      </c>
      <c r="M13" s="29" t="e">
        <f t="shared" si="2"/>
        <v>#DIV/0!</v>
      </c>
      <c r="N13" s="29" t="e">
        <f t="shared" si="2"/>
        <v>#DIV/0!</v>
      </c>
    </row>
    <row r="14" spans="1:14" customFormat="1" ht="16" x14ac:dyDescent="0.4">
      <c r="A14" s="27" t="s">
        <v>52</v>
      </c>
      <c r="B14" s="28">
        <f>SUMIF('Enter Patient Data Here'!$R:$R,$A14,'Enter Patient Data Here'!N:N)</f>
        <v>0</v>
      </c>
      <c r="C14" s="28">
        <f>SUMIFS('Enter Patient Data Here'!$N:$N,'Enter Patient Data Here'!$R:$R,$A14,'Enter Patient Data Here'!$G:$G,C$9)</f>
        <v>0</v>
      </c>
      <c r="D14" s="28">
        <f>SUMIFS('Enter Patient Data Here'!$N:$N,'Enter Patient Data Here'!$R:$R,$A14,'Enter Patient Data Here'!$G:$G,D$9)</f>
        <v>0</v>
      </c>
      <c r="E14" s="28">
        <f>SUMIFS('Enter Patient Data Here'!$N:$N,'Enter Patient Data Here'!$R:$R,$A14,'Enter Patient Data Here'!$G:$G,E$9)</f>
        <v>0</v>
      </c>
      <c r="F14" s="28">
        <f>SUMIFS('Enter Patient Data Here'!$N:$N,'Enter Patient Data Here'!$R:$R,$A14,'Enter Patient Data Here'!$G:$G,F$9)</f>
        <v>0</v>
      </c>
      <c r="G14" s="28">
        <f>SUMIFS('Enter Patient Data Here'!$O:$O,'Enter Patient Data Here'!$R:$R,$A14,'Enter Patient Data Here'!$G:$G,G$9)</f>
        <v>0</v>
      </c>
      <c r="H14" s="28">
        <f>SUMIFS('Enter Patient Data Here'!$O:$O,'Enter Patient Data Here'!$R:$R,$A14,'Enter Patient Data Here'!$G:$G,H$9)</f>
        <v>0</v>
      </c>
      <c r="I14" s="28">
        <f>SUMIFS('Enter Patient Data Here'!$O:$O,'Enter Patient Data Here'!$R:$R,$A14,'Enter Patient Data Here'!$G:$G,I$9)</f>
        <v>0</v>
      </c>
      <c r="J14" s="28">
        <f>SUMIFS('Enter Patient Data Here'!$O:$O,'Enter Patient Data Here'!$R:$R,$A14,'Enter Patient Data Here'!$G:$G,J$9)</f>
        <v>0</v>
      </c>
      <c r="K14" s="29" t="e">
        <f t="shared" si="0"/>
        <v>#DIV/0!</v>
      </c>
      <c r="L14" s="29" t="e">
        <f t="shared" si="1"/>
        <v>#DIV/0!</v>
      </c>
      <c r="M14" s="29" t="e">
        <f t="shared" si="2"/>
        <v>#DIV/0!</v>
      </c>
      <c r="N14" s="29" t="e">
        <f t="shared" si="2"/>
        <v>#DIV/0!</v>
      </c>
    </row>
    <row r="15" spans="1:14" customFormat="1" ht="16" x14ac:dyDescent="0.4">
      <c r="A15" s="27" t="s">
        <v>47</v>
      </c>
      <c r="B15" s="28">
        <f>SUMIF('Enter Patient Data Here'!$R:$R,$A15,'Enter Patient Data Here'!N:N)</f>
        <v>0</v>
      </c>
      <c r="C15" s="28">
        <f>SUMIFS('Enter Patient Data Here'!$N:$N,'Enter Patient Data Here'!$R:$R,$A15,'Enter Patient Data Here'!$G:$G,C$9)</f>
        <v>0</v>
      </c>
      <c r="D15" s="28">
        <f>SUMIFS('Enter Patient Data Here'!$N:$N,'Enter Patient Data Here'!$R:$R,$A15,'Enter Patient Data Here'!$G:$G,D$9)</f>
        <v>0</v>
      </c>
      <c r="E15" s="28">
        <f>SUMIFS('Enter Patient Data Here'!$N:$N,'Enter Patient Data Here'!$R:$R,$A15,'Enter Patient Data Here'!$G:$G,E$9)</f>
        <v>0</v>
      </c>
      <c r="F15" s="28">
        <f>SUMIFS('Enter Patient Data Here'!$N:$N,'Enter Patient Data Here'!$R:$R,$A15,'Enter Patient Data Here'!$G:$G,F$9)</f>
        <v>0</v>
      </c>
      <c r="G15" s="28">
        <f>SUMIFS('Enter Patient Data Here'!$O:$O,'Enter Patient Data Here'!$R:$R,$A15,'Enter Patient Data Here'!$G:$G,G$9)</f>
        <v>0</v>
      </c>
      <c r="H15" s="28">
        <f>SUMIFS('Enter Patient Data Here'!$O:$O,'Enter Patient Data Here'!$R:$R,$A15,'Enter Patient Data Here'!$G:$G,H$9)</f>
        <v>0</v>
      </c>
      <c r="I15" s="28">
        <f>SUMIFS('Enter Patient Data Here'!$O:$O,'Enter Patient Data Here'!$R:$R,$A15,'Enter Patient Data Here'!$G:$G,I$9)</f>
        <v>0</v>
      </c>
      <c r="J15" s="28">
        <f>SUMIFS('Enter Patient Data Here'!$O:$O,'Enter Patient Data Here'!$R:$R,$A15,'Enter Patient Data Here'!$G:$G,J$9)</f>
        <v>0</v>
      </c>
      <c r="K15" s="29" t="e">
        <f t="shared" si="0"/>
        <v>#DIV/0!</v>
      </c>
      <c r="L15" s="29" t="e">
        <f t="shared" si="1"/>
        <v>#DIV/0!</v>
      </c>
      <c r="M15" s="29" t="e">
        <f t="shared" si="2"/>
        <v>#DIV/0!</v>
      </c>
      <c r="N15" s="29" t="e">
        <f t="shared" si="2"/>
        <v>#DIV/0!</v>
      </c>
    </row>
    <row r="16" spans="1:14" customFormat="1" ht="16" x14ac:dyDescent="0.4">
      <c r="A16" s="27" t="s">
        <v>53</v>
      </c>
      <c r="B16" s="28">
        <f>SUMIF('Enter Patient Data Here'!$R:$R,$A16,'Enter Patient Data Here'!N:N)</f>
        <v>0</v>
      </c>
      <c r="C16" s="28">
        <f>SUMIFS('Enter Patient Data Here'!$N:$N,'Enter Patient Data Here'!$R:$R,$A16,'Enter Patient Data Here'!$G:$G,C$9)</f>
        <v>0</v>
      </c>
      <c r="D16" s="28">
        <f>SUMIFS('Enter Patient Data Here'!$N:$N,'Enter Patient Data Here'!$R:$R,$A16,'Enter Patient Data Here'!$G:$G,D$9)</f>
        <v>0</v>
      </c>
      <c r="E16" s="28">
        <f>SUMIFS('Enter Patient Data Here'!$N:$N,'Enter Patient Data Here'!$R:$R,$A16,'Enter Patient Data Here'!$G:$G,E$9)</f>
        <v>0</v>
      </c>
      <c r="F16" s="28">
        <f>SUMIFS('Enter Patient Data Here'!$N:$N,'Enter Patient Data Here'!$R:$R,$A16,'Enter Patient Data Here'!$G:$G,F$9)</f>
        <v>0</v>
      </c>
      <c r="G16" s="28">
        <f>SUMIFS('Enter Patient Data Here'!$O:$O,'Enter Patient Data Here'!$R:$R,$A16,'Enter Patient Data Here'!$G:$G,G$9)</f>
        <v>0</v>
      </c>
      <c r="H16" s="28">
        <f>SUMIFS('Enter Patient Data Here'!$O:$O,'Enter Patient Data Here'!$R:$R,$A16,'Enter Patient Data Here'!$G:$G,H$9)</f>
        <v>0</v>
      </c>
      <c r="I16" s="28">
        <f>SUMIFS('Enter Patient Data Here'!$O:$O,'Enter Patient Data Here'!$R:$R,$A16,'Enter Patient Data Here'!$G:$G,I$9)</f>
        <v>0</v>
      </c>
      <c r="J16" s="28">
        <f>SUMIFS('Enter Patient Data Here'!$O:$O,'Enter Patient Data Here'!$R:$R,$A16,'Enter Patient Data Here'!$G:$G,J$9)</f>
        <v>0</v>
      </c>
      <c r="K16" s="29" t="e">
        <f t="shared" si="0"/>
        <v>#DIV/0!</v>
      </c>
      <c r="L16" s="29" t="e">
        <f t="shared" si="1"/>
        <v>#DIV/0!</v>
      </c>
      <c r="M16" s="29" t="e">
        <f t="shared" si="2"/>
        <v>#DIV/0!</v>
      </c>
      <c r="N16" s="29" t="e">
        <f t="shared" si="2"/>
        <v>#DIV/0!</v>
      </c>
    </row>
    <row r="17" spans="1:14" customFormat="1" ht="16" x14ac:dyDescent="0.4">
      <c r="A17" s="27" t="s">
        <v>59</v>
      </c>
      <c r="B17" s="28">
        <f>SUMIF('Enter Patient Data Here'!$R:$R,$A17,'Enter Patient Data Here'!N:N)</f>
        <v>0</v>
      </c>
      <c r="C17" s="28">
        <f>SUMIFS('Enter Patient Data Here'!$N:$N,'Enter Patient Data Here'!$R:$R,$A17,'Enter Patient Data Here'!$G:$G,C$9)</f>
        <v>0</v>
      </c>
      <c r="D17" s="28">
        <f>SUMIFS('Enter Patient Data Here'!$N:$N,'Enter Patient Data Here'!$R:$R,$A17,'Enter Patient Data Here'!$G:$G,D$9)</f>
        <v>0</v>
      </c>
      <c r="E17" s="28">
        <f>SUMIFS('Enter Patient Data Here'!$N:$N,'Enter Patient Data Here'!$R:$R,$A17,'Enter Patient Data Here'!$G:$G,E$9)</f>
        <v>0</v>
      </c>
      <c r="F17" s="28">
        <f>SUMIFS('Enter Patient Data Here'!$N:$N,'Enter Patient Data Here'!$R:$R,$A17,'Enter Patient Data Here'!$G:$G,F$9)</f>
        <v>0</v>
      </c>
      <c r="G17" s="28">
        <f>SUMIFS('Enter Patient Data Here'!$O:$O,'Enter Patient Data Here'!$R:$R,$A17,'Enter Patient Data Here'!$G:$G,G$9)</f>
        <v>0</v>
      </c>
      <c r="H17" s="28">
        <f>SUMIFS('Enter Patient Data Here'!$O:$O,'Enter Patient Data Here'!$R:$R,$A17,'Enter Patient Data Here'!$G:$G,H$9)</f>
        <v>0</v>
      </c>
      <c r="I17" s="28">
        <f>SUMIFS('Enter Patient Data Here'!$O:$O,'Enter Patient Data Here'!$R:$R,$A17,'Enter Patient Data Here'!$G:$G,I$9)</f>
        <v>0</v>
      </c>
      <c r="J17" s="28">
        <f>SUMIFS('Enter Patient Data Here'!$O:$O,'Enter Patient Data Here'!$R:$R,$A17,'Enter Patient Data Here'!$G:$G,J$9)</f>
        <v>0</v>
      </c>
      <c r="K17" s="29" t="e">
        <f t="shared" si="0"/>
        <v>#DIV/0!</v>
      </c>
      <c r="L17" s="29" t="e">
        <f t="shared" si="1"/>
        <v>#DIV/0!</v>
      </c>
      <c r="M17" s="29" t="e">
        <f t="shared" si="2"/>
        <v>#DIV/0!</v>
      </c>
      <c r="N17" s="29" t="e">
        <f t="shared" si="2"/>
        <v>#DIV/0!</v>
      </c>
    </row>
    <row r="18" spans="1:14" customFormat="1" ht="16" x14ac:dyDescent="0.4">
      <c r="A18" s="27" t="s">
        <v>63</v>
      </c>
      <c r="B18" s="28">
        <f>SUMIF('Enter Patient Data Here'!$R:$R,$A18,'Enter Patient Data Here'!N:N)</f>
        <v>0</v>
      </c>
      <c r="C18" s="28">
        <f>SUMIFS('Enter Patient Data Here'!$N:$N,'Enter Patient Data Here'!$R:$R,$A18,'Enter Patient Data Here'!$G:$G,C$9)</f>
        <v>0</v>
      </c>
      <c r="D18" s="28">
        <f>SUMIFS('Enter Patient Data Here'!$N:$N,'Enter Patient Data Here'!$R:$R,$A18,'Enter Patient Data Here'!$G:$G,D$9)</f>
        <v>0</v>
      </c>
      <c r="E18" s="28">
        <f>SUMIFS('Enter Patient Data Here'!$N:$N,'Enter Patient Data Here'!$R:$R,$A18,'Enter Patient Data Here'!$G:$G,E$9)</f>
        <v>0</v>
      </c>
      <c r="F18" s="28">
        <f>SUMIFS('Enter Patient Data Here'!$N:$N,'Enter Patient Data Here'!$R:$R,$A18,'Enter Patient Data Here'!$G:$G,F$9)</f>
        <v>0</v>
      </c>
      <c r="G18" s="28">
        <f>SUMIFS('Enter Patient Data Here'!$O:$O,'Enter Patient Data Here'!$R:$R,$A18,'Enter Patient Data Here'!$G:$G,G$9)</f>
        <v>0</v>
      </c>
      <c r="H18" s="28">
        <f>SUMIFS('Enter Patient Data Here'!$O:$O,'Enter Patient Data Here'!$R:$R,$A18,'Enter Patient Data Here'!$G:$G,H$9)</f>
        <v>0</v>
      </c>
      <c r="I18" s="28">
        <f>SUMIFS('Enter Patient Data Here'!$O:$O,'Enter Patient Data Here'!$R:$R,$A18,'Enter Patient Data Here'!$G:$G,I$9)</f>
        <v>0</v>
      </c>
      <c r="J18" s="28">
        <f>SUMIFS('Enter Patient Data Here'!$O:$O,'Enter Patient Data Here'!$R:$R,$A18,'Enter Patient Data Here'!$G:$G,J$9)</f>
        <v>0</v>
      </c>
      <c r="K18" s="29" t="e">
        <f t="shared" si="0"/>
        <v>#DIV/0!</v>
      </c>
      <c r="L18" s="29" t="e">
        <f t="shared" si="1"/>
        <v>#DIV/0!</v>
      </c>
      <c r="M18" s="29" t="e">
        <f t="shared" si="2"/>
        <v>#DIV/0!</v>
      </c>
      <c r="N18" s="29" t="e">
        <f t="shared" si="2"/>
        <v>#DIV/0!</v>
      </c>
    </row>
    <row r="19" spans="1:14" customFormat="1" ht="16" x14ac:dyDescent="0.4">
      <c r="A19" s="27" t="s">
        <v>50</v>
      </c>
      <c r="B19" s="28">
        <f>SUMIF('Enter Patient Data Here'!$R:$R,$A19,'Enter Patient Data Here'!N:N)</f>
        <v>0</v>
      </c>
      <c r="C19" s="28">
        <f>SUMIFS('Enter Patient Data Here'!$N:$N,'Enter Patient Data Here'!$R:$R,$A19,'Enter Patient Data Here'!$G:$G,C$9)</f>
        <v>0</v>
      </c>
      <c r="D19" s="28">
        <f>SUMIFS('Enter Patient Data Here'!$N:$N,'Enter Patient Data Here'!$R:$R,$A19,'Enter Patient Data Here'!$G:$G,D$9)</f>
        <v>0</v>
      </c>
      <c r="E19" s="28">
        <f>SUMIFS('Enter Patient Data Here'!$N:$N,'Enter Patient Data Here'!$R:$R,$A19,'Enter Patient Data Here'!$G:$G,E$9)</f>
        <v>0</v>
      </c>
      <c r="F19" s="28">
        <f>SUMIFS('Enter Patient Data Here'!$N:$N,'Enter Patient Data Here'!$R:$R,$A19,'Enter Patient Data Here'!$G:$G,F$9)</f>
        <v>0</v>
      </c>
      <c r="G19" s="28">
        <f>SUMIFS('Enter Patient Data Here'!$O:$O,'Enter Patient Data Here'!$R:$R,$A19,'Enter Patient Data Here'!$G:$G,G$9)</f>
        <v>0</v>
      </c>
      <c r="H19" s="28">
        <f>SUMIFS('Enter Patient Data Here'!$O:$O,'Enter Patient Data Here'!$R:$R,$A19,'Enter Patient Data Here'!$G:$G,H$9)</f>
        <v>0</v>
      </c>
      <c r="I19" s="28">
        <f>SUMIFS('Enter Patient Data Here'!$O:$O,'Enter Patient Data Here'!$R:$R,$A19,'Enter Patient Data Here'!$G:$G,I$9)</f>
        <v>0</v>
      </c>
      <c r="J19" s="28">
        <f>SUMIFS('Enter Patient Data Here'!$O:$O,'Enter Patient Data Here'!$R:$R,$A19,'Enter Patient Data Here'!$G:$G,J$9)</f>
        <v>0</v>
      </c>
      <c r="K19" s="29" t="e">
        <f t="shared" si="0"/>
        <v>#DIV/0!</v>
      </c>
      <c r="L19" s="29" t="e">
        <f t="shared" si="1"/>
        <v>#DIV/0!</v>
      </c>
      <c r="M19" s="29" t="e">
        <f t="shared" si="2"/>
        <v>#DIV/0!</v>
      </c>
      <c r="N19" s="29" t="e">
        <f t="shared" si="2"/>
        <v>#DIV/0!</v>
      </c>
    </row>
    <row r="20" spans="1:14" customFormat="1" ht="16" x14ac:dyDescent="0.4">
      <c r="A20" s="27" t="s">
        <v>55</v>
      </c>
      <c r="B20" s="28">
        <f>SUMIF('Enter Patient Data Here'!$R:$R,$A20,'Enter Patient Data Here'!N:N)</f>
        <v>0</v>
      </c>
      <c r="C20" s="28">
        <f>SUMIFS('Enter Patient Data Here'!$N:$N,'Enter Patient Data Here'!$R:$R,$A20,'Enter Patient Data Here'!$G:$G,C$9)</f>
        <v>0</v>
      </c>
      <c r="D20" s="28">
        <f>SUMIFS('Enter Patient Data Here'!$N:$N,'Enter Patient Data Here'!$R:$R,$A20,'Enter Patient Data Here'!$G:$G,D$9)</f>
        <v>0</v>
      </c>
      <c r="E20" s="28">
        <f>SUMIFS('Enter Patient Data Here'!$N:$N,'Enter Patient Data Here'!$R:$R,$A20,'Enter Patient Data Here'!$G:$G,E$9)</f>
        <v>0</v>
      </c>
      <c r="F20" s="28">
        <f>SUMIFS('Enter Patient Data Here'!$N:$N,'Enter Patient Data Here'!$R:$R,$A20,'Enter Patient Data Here'!$G:$G,F$9)</f>
        <v>0</v>
      </c>
      <c r="G20" s="28">
        <f>SUMIFS('Enter Patient Data Here'!$O:$O,'Enter Patient Data Here'!$R:$R,$A20,'Enter Patient Data Here'!$G:$G,G$9)</f>
        <v>0</v>
      </c>
      <c r="H20" s="28">
        <f>SUMIFS('Enter Patient Data Here'!$O:$O,'Enter Patient Data Here'!$R:$R,$A20,'Enter Patient Data Here'!$G:$G,H$9)</f>
        <v>0</v>
      </c>
      <c r="I20" s="28">
        <f>SUMIFS('Enter Patient Data Here'!$O:$O,'Enter Patient Data Here'!$R:$R,$A20,'Enter Patient Data Here'!$G:$G,I$9)</f>
        <v>0</v>
      </c>
      <c r="J20" s="28">
        <f>SUMIFS('Enter Patient Data Here'!$O:$O,'Enter Patient Data Here'!$R:$R,$A20,'Enter Patient Data Here'!$G:$G,J$9)</f>
        <v>0</v>
      </c>
      <c r="K20" s="29" t="e">
        <f t="shared" si="0"/>
        <v>#DIV/0!</v>
      </c>
      <c r="L20" s="29" t="e">
        <f t="shared" si="1"/>
        <v>#DIV/0!</v>
      </c>
      <c r="M20" s="29" t="e">
        <f t="shared" si="2"/>
        <v>#DIV/0!</v>
      </c>
      <c r="N20" s="29" t="e">
        <f t="shared" si="2"/>
        <v>#DIV/0!</v>
      </c>
    </row>
    <row r="21" spans="1:14" customFormat="1" ht="16" x14ac:dyDescent="0.4">
      <c r="A21" s="27" t="s">
        <v>61</v>
      </c>
      <c r="B21" s="28">
        <f>SUMIF('Enter Patient Data Here'!$R:$R,$A21,'Enter Patient Data Here'!N:N)</f>
        <v>0</v>
      </c>
      <c r="C21" s="28">
        <f>SUMIFS('Enter Patient Data Here'!$N:$N,'Enter Patient Data Here'!$R:$R,$A21,'Enter Patient Data Here'!$G:$G,C$9)</f>
        <v>0</v>
      </c>
      <c r="D21" s="28">
        <f>SUMIFS('Enter Patient Data Here'!$N:$N,'Enter Patient Data Here'!$R:$R,$A21,'Enter Patient Data Here'!$G:$G,D$9)</f>
        <v>0</v>
      </c>
      <c r="E21" s="28">
        <f>SUMIFS('Enter Patient Data Here'!$N:$N,'Enter Patient Data Here'!$R:$R,$A21,'Enter Patient Data Here'!$G:$G,E$9)</f>
        <v>0</v>
      </c>
      <c r="F21" s="28">
        <f>SUMIFS('Enter Patient Data Here'!$N:$N,'Enter Patient Data Here'!$R:$R,$A21,'Enter Patient Data Here'!$G:$G,F$9)</f>
        <v>0</v>
      </c>
      <c r="G21" s="28">
        <f>SUMIFS('Enter Patient Data Here'!$O:$O,'Enter Patient Data Here'!$R:$R,$A21,'Enter Patient Data Here'!$G:$G,G$9)</f>
        <v>0</v>
      </c>
      <c r="H21" s="28">
        <f>SUMIFS('Enter Patient Data Here'!$O:$O,'Enter Patient Data Here'!$R:$R,$A21,'Enter Patient Data Here'!$G:$G,H$9)</f>
        <v>0</v>
      </c>
      <c r="I21" s="28">
        <f>SUMIFS('Enter Patient Data Here'!$O:$O,'Enter Patient Data Here'!$R:$R,$A21,'Enter Patient Data Here'!$G:$G,I$9)</f>
        <v>0</v>
      </c>
      <c r="J21" s="28">
        <f>SUMIFS('Enter Patient Data Here'!$O:$O,'Enter Patient Data Here'!$R:$R,$A21,'Enter Patient Data Here'!$G:$G,J$9)</f>
        <v>0</v>
      </c>
      <c r="K21" s="29" t="e">
        <f t="shared" si="0"/>
        <v>#DIV/0!</v>
      </c>
      <c r="L21" s="29" t="e">
        <f t="shared" si="1"/>
        <v>#DIV/0!</v>
      </c>
      <c r="M21" s="29" t="e">
        <f t="shared" si="2"/>
        <v>#DIV/0!</v>
      </c>
      <c r="N21" s="29" t="e">
        <f t="shared" si="2"/>
        <v>#DIV/0!</v>
      </c>
    </row>
    <row r="22" spans="1:14" customFormat="1" ht="16" x14ac:dyDescent="0.4">
      <c r="A22" s="27" t="s">
        <v>95</v>
      </c>
      <c r="B22" s="28">
        <f t="shared" ref="B22:J22" si="3">SUM(B10:B21)</f>
        <v>0</v>
      </c>
      <c r="C22" s="28">
        <f t="shared" si="3"/>
        <v>0</v>
      </c>
      <c r="D22" s="28">
        <f t="shared" si="3"/>
        <v>0</v>
      </c>
      <c r="E22" s="28">
        <f t="shared" si="3"/>
        <v>0</v>
      </c>
      <c r="F22" s="28">
        <f t="shared" si="3"/>
        <v>0</v>
      </c>
      <c r="G22" s="28">
        <f t="shared" si="3"/>
        <v>0</v>
      </c>
      <c r="H22" s="28">
        <f t="shared" si="3"/>
        <v>0</v>
      </c>
      <c r="I22" s="28">
        <f t="shared" si="3"/>
        <v>0</v>
      </c>
      <c r="J22" s="28">
        <f t="shared" si="3"/>
        <v>0</v>
      </c>
      <c r="K22" s="29" t="e">
        <f t="shared" si="0"/>
        <v>#DIV/0!</v>
      </c>
      <c r="L22" s="29" t="e">
        <f t="shared" si="1"/>
        <v>#DIV/0!</v>
      </c>
      <c r="M22" s="29" t="e">
        <f t="shared" si="2"/>
        <v>#DIV/0!</v>
      </c>
      <c r="N22" s="29" t="e">
        <f t="shared" si="2"/>
        <v>#DIV/0!</v>
      </c>
    </row>
    <row r="23" spans="1:14" customFormat="1" x14ac:dyDescent="0.4"/>
    <row r="24" spans="1:14" customFormat="1" x14ac:dyDescent="0.4"/>
    <row r="25" spans="1:14" customFormat="1" x14ac:dyDescent="0.4"/>
    <row r="26" spans="1:14" customFormat="1" ht="41.15" customHeight="1" x14ac:dyDescent="0.4">
      <c r="B26" s="48" t="s">
        <v>102</v>
      </c>
      <c r="C26" s="48" t="s">
        <v>103</v>
      </c>
      <c r="D26" s="48" t="s">
        <v>103</v>
      </c>
      <c r="E26" s="48"/>
    </row>
    <row r="27" spans="1:14" customFormat="1" ht="53.15" customHeight="1" x14ac:dyDescent="0.4">
      <c r="B27" s="46" t="s">
        <v>43</v>
      </c>
      <c r="C27" s="46"/>
      <c r="D27" s="47" t="e">
        <f>AVERAGEIF('Enter Patient Data Here'!G:G,B27,'Enter Patient Data Here'!P:P)</f>
        <v>#DIV/0!</v>
      </c>
      <c r="E27" s="47"/>
      <c r="F27" s="30"/>
    </row>
    <row r="28" spans="1:14" customFormat="1" ht="53.15" customHeight="1" x14ac:dyDescent="0.4">
      <c r="B28" s="46" t="s">
        <v>37</v>
      </c>
      <c r="C28" s="46"/>
      <c r="D28" s="47" t="e">
        <f>AVERAGEIF('Enter Patient Data Here'!G:G,B28,'Enter Patient Data Here'!P:P)</f>
        <v>#DIV/0!</v>
      </c>
      <c r="E28" s="47"/>
      <c r="F28" s="30"/>
    </row>
    <row r="29" spans="1:14" customFormat="1" ht="53.15" customHeight="1" x14ac:dyDescent="0.4">
      <c r="B29" s="46" t="s">
        <v>49</v>
      </c>
      <c r="C29" s="46"/>
      <c r="D29" s="47" t="e">
        <f>AVERAGEIF('Enter Patient Data Here'!G:G,B29,'Enter Patient Data Here'!P:P)</f>
        <v>#DIV/0!</v>
      </c>
      <c r="E29" s="47"/>
      <c r="F29" s="30"/>
    </row>
    <row r="30" spans="1:14" customFormat="1" ht="16" x14ac:dyDescent="0.4">
      <c r="B30" s="46" t="s">
        <v>133</v>
      </c>
      <c r="C30" s="46"/>
      <c r="D30" s="47" t="e">
        <f>AVERAGEIF('Enter Patient Data Here'!G:G,B30,'Enter Patient Data Here'!P:P)</f>
        <v>#DIV/0!</v>
      </c>
      <c r="E30" s="47"/>
      <c r="F30" s="30"/>
    </row>
    <row r="31" spans="1:14" customFormat="1" x14ac:dyDescent="0.4"/>
    <row r="32" spans="1:14" customFormat="1" x14ac:dyDescent="0.4"/>
    <row r="33" customFormat="1" x14ac:dyDescent="0.4"/>
    <row r="34" customFormat="1" x14ac:dyDescent="0.4"/>
  </sheetData>
  <sheetProtection sheet="1" objects="1" scenarios="1" autoFilter="0"/>
  <mergeCells count="15">
    <mergeCell ref="G8:J8"/>
    <mergeCell ref="K8:N8"/>
    <mergeCell ref="B8:B9"/>
    <mergeCell ref="B26:C26"/>
    <mergeCell ref="C8:F8"/>
    <mergeCell ref="A8:A9"/>
    <mergeCell ref="B27:C27"/>
    <mergeCell ref="B30:C30"/>
    <mergeCell ref="D30:E30"/>
    <mergeCell ref="B29:C29"/>
    <mergeCell ref="D26:E26"/>
    <mergeCell ref="D27:E27"/>
    <mergeCell ref="D28:E28"/>
    <mergeCell ref="D29:E29"/>
    <mergeCell ref="B28:C28"/>
  </mergeCells>
  <phoneticPr fontId="3" type="noConversion"/>
  <pageMargins left="0.7" right="0.7" top="0.75" bottom="0.75" header="0.3" footer="0.3"/>
  <pageSetup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7B6A-2673-4804-83E6-36FAAD94F04F}">
  <dimension ref="A8:AO51"/>
  <sheetViews>
    <sheetView showGridLines="0" zoomScale="60" zoomScaleNormal="60" workbookViewId="0">
      <selection activeCell="AS26" sqref="AS26"/>
    </sheetView>
  </sheetViews>
  <sheetFormatPr defaultRowHeight="15" x14ac:dyDescent="0.4"/>
  <cols>
    <col min="1" max="1" width="8.84375" bestFit="1" customWidth="1"/>
    <col min="2" max="8" width="10" customWidth="1"/>
    <col min="9" max="9" width="5.765625" bestFit="1" customWidth="1"/>
    <col min="10" max="10" width="9.23046875" bestFit="1" customWidth="1"/>
    <col min="11" max="11" width="7" customWidth="1"/>
    <col min="12" max="12" width="6.3046875" customWidth="1"/>
    <col min="13" max="16" width="7.3046875" customWidth="1"/>
    <col min="17" max="17" width="8.3046875" customWidth="1"/>
    <col min="20" max="20" width="9.84375" customWidth="1"/>
    <col min="21" max="21" width="8.84375" bestFit="1" customWidth="1"/>
    <col min="22" max="22" width="11.23046875" customWidth="1"/>
    <col min="23" max="23" width="8.23046875" customWidth="1"/>
    <col min="24" max="24" width="7" bestFit="1" customWidth="1"/>
    <col min="25" max="25" width="6" bestFit="1" customWidth="1"/>
    <col min="26" max="28" width="7" bestFit="1" customWidth="1"/>
    <col min="29" max="29" width="8.07421875" bestFit="1" customWidth="1"/>
    <col min="30" max="30" width="4.69140625" bestFit="1" customWidth="1"/>
    <col min="37" max="41" width="0" hidden="1" customWidth="1"/>
  </cols>
  <sheetData>
    <row r="8" spans="1:41" ht="15" customHeight="1" x14ac:dyDescent="0.4">
      <c r="A8" s="37" t="s">
        <v>86</v>
      </c>
      <c r="B8" s="39" t="s">
        <v>87</v>
      </c>
      <c r="C8" s="40"/>
      <c r="D8" s="40"/>
      <c r="E8" s="40"/>
      <c r="F8" s="40"/>
      <c r="G8" s="40"/>
      <c r="H8" s="41"/>
      <c r="AL8" s="52" t="s">
        <v>104</v>
      </c>
      <c r="AM8" s="52"/>
      <c r="AN8" s="52"/>
      <c r="AO8" s="52"/>
    </row>
    <row r="9" spans="1:41" s="20" customFormat="1" ht="60" x14ac:dyDescent="0.4">
      <c r="A9" s="38"/>
      <c r="B9" s="19" t="s">
        <v>88</v>
      </c>
      <c r="C9" s="19" t="s">
        <v>89</v>
      </c>
      <c r="D9" s="19" t="s">
        <v>90</v>
      </c>
      <c r="E9" s="19" t="s">
        <v>91</v>
      </c>
      <c r="F9" s="19" t="s">
        <v>92</v>
      </c>
      <c r="G9" s="19" t="s">
        <v>93</v>
      </c>
      <c r="H9" s="19" t="s">
        <v>94</v>
      </c>
      <c r="AL9" s="31"/>
      <c r="AM9" s="31" t="s">
        <v>105</v>
      </c>
      <c r="AN9" s="31" t="s">
        <v>106</v>
      </c>
      <c r="AO9" s="31" t="s">
        <v>107</v>
      </c>
    </row>
    <row r="10" spans="1:41" x14ac:dyDescent="0.4">
      <c r="A10" s="21" t="s">
        <v>41</v>
      </c>
      <c r="B10" s="22" t="e">
        <f t="shared" ref="B10:H10" si="0">Y28/$X28</f>
        <v>#DIV/0!</v>
      </c>
      <c r="C10" s="22" t="e">
        <f t="shared" si="0"/>
        <v>#DIV/0!</v>
      </c>
      <c r="D10" s="22" t="e">
        <f t="shared" si="0"/>
        <v>#DIV/0!</v>
      </c>
      <c r="E10" s="22" t="e">
        <f t="shared" si="0"/>
        <v>#DIV/0!</v>
      </c>
      <c r="F10" s="22" t="e">
        <f t="shared" si="0"/>
        <v>#DIV/0!</v>
      </c>
      <c r="G10" s="22" t="e">
        <f t="shared" si="0"/>
        <v>#DIV/0!</v>
      </c>
      <c r="H10" s="22" t="e">
        <f t="shared" si="0"/>
        <v>#DIV/0!</v>
      </c>
      <c r="AL10" s="25" t="s">
        <v>39</v>
      </c>
      <c r="AM10" s="25">
        <f>COUNTIF(Table1[Follow-Up Phone Contact with Patient/Caregiver within 48 Hours of Discharge?],'Full Dashboard'!$AL10)</f>
        <v>0</v>
      </c>
      <c r="AN10" s="25">
        <f>COUNTIF(Table1[PCP Appointment within 7 Days of Discharge?],'Full Dashboard'!$AL10)</f>
        <v>0</v>
      </c>
      <c r="AO10" s="25">
        <f>COUNTIF(Table1[Circle-Back Call with SNF/Rehab after Discharge?],'Full Dashboard'!$AL10)</f>
        <v>0</v>
      </c>
    </row>
    <row r="11" spans="1:41" x14ac:dyDescent="0.4">
      <c r="A11" s="21" t="s">
        <v>45</v>
      </c>
      <c r="B11" s="22" t="e">
        <f t="shared" ref="B11:B22" si="1">Y29/X29</f>
        <v>#DIV/0!</v>
      </c>
      <c r="C11" s="22" t="e">
        <f t="shared" ref="C11:C22" si="2">Z29/$X29</f>
        <v>#DIV/0!</v>
      </c>
      <c r="D11" s="22" t="e">
        <f t="shared" ref="D11:D22" si="3">AA29/$X29</f>
        <v>#DIV/0!</v>
      </c>
      <c r="E11" s="22" t="e">
        <f t="shared" ref="E11:E22" si="4">AB29/$X29</f>
        <v>#DIV/0!</v>
      </c>
      <c r="F11" s="22" t="e">
        <f t="shared" ref="F11:F22" si="5">AC29/$X29</f>
        <v>#DIV/0!</v>
      </c>
      <c r="G11" s="22" t="e">
        <f t="shared" ref="G11:G22" si="6">AD29/$X29</f>
        <v>#DIV/0!</v>
      </c>
      <c r="H11" s="22" t="e">
        <f t="shared" ref="H11:H22" si="7">AE29/$X29</f>
        <v>#DIV/0!</v>
      </c>
      <c r="AL11" s="25" t="s">
        <v>38</v>
      </c>
      <c r="AM11" s="25">
        <f>COUNTIF(Table1[Follow-Up Phone Contact with Patient/Caregiver within 48 Hours of Discharge?],'Full Dashboard'!AL11)</f>
        <v>0</v>
      </c>
      <c r="AN11" s="25">
        <f>COUNTIF(Table1[PCP Appointment within 7 Days of Discharge?],'Full Dashboard'!$AL11)</f>
        <v>0</v>
      </c>
      <c r="AO11" s="25">
        <f>COUNTIF(Table1[Circle-Back Call with SNF/Rehab after Discharge?],'Full Dashboard'!$AL11)</f>
        <v>0</v>
      </c>
    </row>
    <row r="12" spans="1:41" x14ac:dyDescent="0.4">
      <c r="A12" s="21" t="s">
        <v>54</v>
      </c>
      <c r="B12" s="22" t="e">
        <f t="shared" si="1"/>
        <v>#DIV/0!</v>
      </c>
      <c r="C12" s="22" t="e">
        <f t="shared" si="2"/>
        <v>#DIV/0!</v>
      </c>
      <c r="D12" s="22" t="e">
        <f t="shared" si="3"/>
        <v>#DIV/0!</v>
      </c>
      <c r="E12" s="22" t="e">
        <f t="shared" si="4"/>
        <v>#DIV/0!</v>
      </c>
      <c r="F12" s="22" t="e">
        <f t="shared" si="5"/>
        <v>#DIV/0!</v>
      </c>
      <c r="G12" s="22" t="e">
        <f t="shared" si="6"/>
        <v>#DIV/0!</v>
      </c>
      <c r="H12" s="22" t="e">
        <f t="shared" si="7"/>
        <v>#DIV/0!</v>
      </c>
      <c r="AL12" s="25" t="s">
        <v>40</v>
      </c>
      <c r="AM12" s="25">
        <f>COUNTIF(Table1[Follow-Up Phone Contact with Patient/Caregiver within 48 Hours of Discharge?],'Full Dashboard'!AL12)</f>
        <v>0</v>
      </c>
      <c r="AN12" s="25">
        <f>COUNTIF(Table1[PCP Appointment within 7 Days of Discharge?],'Full Dashboard'!$AL12)</f>
        <v>0</v>
      </c>
      <c r="AO12" s="25">
        <f>COUNTIF(Table1[Circle-Back Call with SNF/Rehab after Discharge?],'Full Dashboard'!$AL12)</f>
        <v>0</v>
      </c>
    </row>
    <row r="13" spans="1:41" x14ac:dyDescent="0.4">
      <c r="A13" s="21" t="s">
        <v>57</v>
      </c>
      <c r="B13" s="22" t="e">
        <f t="shared" si="1"/>
        <v>#DIV/0!</v>
      </c>
      <c r="C13" s="22" t="e">
        <f t="shared" si="2"/>
        <v>#DIV/0!</v>
      </c>
      <c r="D13" s="22" t="e">
        <f t="shared" si="3"/>
        <v>#DIV/0!</v>
      </c>
      <c r="E13" s="22" t="e">
        <f t="shared" si="4"/>
        <v>#DIV/0!</v>
      </c>
      <c r="F13" s="22" t="e">
        <f t="shared" si="5"/>
        <v>#DIV/0!</v>
      </c>
      <c r="G13" s="22" t="e">
        <f t="shared" si="6"/>
        <v>#DIV/0!</v>
      </c>
      <c r="H13" s="22" t="e">
        <f t="shared" si="7"/>
        <v>#DIV/0!</v>
      </c>
      <c r="AL13" s="25" t="s">
        <v>108</v>
      </c>
      <c r="AM13" s="25">
        <f>SUM(AM10:AM12)</f>
        <v>0</v>
      </c>
      <c r="AN13" s="25">
        <f>SUM(AN10:AN12)</f>
        <v>0</v>
      </c>
      <c r="AO13" s="25">
        <f>SUM(AO10:AO12)</f>
        <v>0</v>
      </c>
    </row>
    <row r="14" spans="1:41" x14ac:dyDescent="0.4">
      <c r="A14" s="21" t="s">
        <v>52</v>
      </c>
      <c r="B14" s="22" t="e">
        <f t="shared" si="1"/>
        <v>#DIV/0!</v>
      </c>
      <c r="C14" s="22" t="e">
        <f t="shared" si="2"/>
        <v>#DIV/0!</v>
      </c>
      <c r="D14" s="22" t="e">
        <f t="shared" si="3"/>
        <v>#DIV/0!</v>
      </c>
      <c r="E14" s="22" t="e">
        <f t="shared" si="4"/>
        <v>#DIV/0!</v>
      </c>
      <c r="F14" s="22" t="e">
        <f t="shared" si="5"/>
        <v>#DIV/0!</v>
      </c>
      <c r="G14" s="22" t="e">
        <f t="shared" si="6"/>
        <v>#DIV/0!</v>
      </c>
      <c r="H14" s="22" t="e">
        <f t="shared" si="7"/>
        <v>#DIV/0!</v>
      </c>
    </row>
    <row r="15" spans="1:41" x14ac:dyDescent="0.4">
      <c r="A15" s="21" t="s">
        <v>47</v>
      </c>
      <c r="B15" s="22" t="e">
        <f t="shared" si="1"/>
        <v>#DIV/0!</v>
      </c>
      <c r="C15" s="22" t="e">
        <f t="shared" si="2"/>
        <v>#DIV/0!</v>
      </c>
      <c r="D15" s="22" t="e">
        <f t="shared" si="3"/>
        <v>#DIV/0!</v>
      </c>
      <c r="E15" s="22" t="e">
        <f t="shared" si="4"/>
        <v>#DIV/0!</v>
      </c>
      <c r="F15" s="22" t="e">
        <f t="shared" si="5"/>
        <v>#DIV/0!</v>
      </c>
      <c r="G15" s="22" t="e">
        <f t="shared" si="6"/>
        <v>#DIV/0!</v>
      </c>
      <c r="H15" s="22" t="e">
        <f t="shared" si="7"/>
        <v>#DIV/0!</v>
      </c>
    </row>
    <row r="16" spans="1:41" x14ac:dyDescent="0.4">
      <c r="A16" s="21" t="s">
        <v>53</v>
      </c>
      <c r="B16" s="22" t="e">
        <f t="shared" si="1"/>
        <v>#DIV/0!</v>
      </c>
      <c r="C16" s="22" t="e">
        <f t="shared" si="2"/>
        <v>#DIV/0!</v>
      </c>
      <c r="D16" s="22" t="e">
        <f t="shared" si="3"/>
        <v>#DIV/0!</v>
      </c>
      <c r="E16" s="22" t="e">
        <f t="shared" si="4"/>
        <v>#DIV/0!</v>
      </c>
      <c r="F16" s="22" t="e">
        <f t="shared" si="5"/>
        <v>#DIV/0!</v>
      </c>
      <c r="G16" s="22" t="e">
        <f t="shared" si="6"/>
        <v>#DIV/0!</v>
      </c>
      <c r="H16" s="22" t="e">
        <f t="shared" si="7"/>
        <v>#DIV/0!</v>
      </c>
    </row>
    <row r="17" spans="1:31" x14ac:dyDescent="0.4">
      <c r="A17" s="21" t="s">
        <v>59</v>
      </c>
      <c r="B17" s="22" t="e">
        <f t="shared" si="1"/>
        <v>#DIV/0!</v>
      </c>
      <c r="C17" s="22" t="e">
        <f t="shared" si="2"/>
        <v>#DIV/0!</v>
      </c>
      <c r="D17" s="22" t="e">
        <f t="shared" si="3"/>
        <v>#DIV/0!</v>
      </c>
      <c r="E17" s="22" t="e">
        <f t="shared" si="4"/>
        <v>#DIV/0!</v>
      </c>
      <c r="F17" s="22" t="e">
        <f t="shared" si="5"/>
        <v>#DIV/0!</v>
      </c>
      <c r="G17" s="22" t="e">
        <f t="shared" si="6"/>
        <v>#DIV/0!</v>
      </c>
      <c r="H17" s="22" t="e">
        <f t="shared" si="7"/>
        <v>#DIV/0!</v>
      </c>
    </row>
    <row r="18" spans="1:31" x14ac:dyDescent="0.4">
      <c r="A18" s="21" t="s">
        <v>63</v>
      </c>
      <c r="B18" s="22" t="e">
        <f t="shared" si="1"/>
        <v>#DIV/0!</v>
      </c>
      <c r="C18" s="22" t="e">
        <f t="shared" si="2"/>
        <v>#DIV/0!</v>
      </c>
      <c r="D18" s="22" t="e">
        <f t="shared" si="3"/>
        <v>#DIV/0!</v>
      </c>
      <c r="E18" s="22" t="e">
        <f t="shared" si="4"/>
        <v>#DIV/0!</v>
      </c>
      <c r="F18" s="22" t="e">
        <f t="shared" si="5"/>
        <v>#DIV/0!</v>
      </c>
      <c r="G18" s="22" t="e">
        <f t="shared" si="6"/>
        <v>#DIV/0!</v>
      </c>
      <c r="H18" s="22" t="e">
        <f t="shared" si="7"/>
        <v>#DIV/0!</v>
      </c>
    </row>
    <row r="19" spans="1:31" x14ac:dyDescent="0.4">
      <c r="A19" s="21" t="s">
        <v>50</v>
      </c>
      <c r="B19" s="22" t="e">
        <f t="shared" si="1"/>
        <v>#DIV/0!</v>
      </c>
      <c r="C19" s="22" t="e">
        <f t="shared" si="2"/>
        <v>#DIV/0!</v>
      </c>
      <c r="D19" s="22" t="e">
        <f t="shared" si="3"/>
        <v>#DIV/0!</v>
      </c>
      <c r="E19" s="22" t="e">
        <f t="shared" si="4"/>
        <v>#DIV/0!</v>
      </c>
      <c r="F19" s="22" t="e">
        <f t="shared" si="5"/>
        <v>#DIV/0!</v>
      </c>
      <c r="G19" s="22" t="e">
        <f t="shared" si="6"/>
        <v>#DIV/0!</v>
      </c>
      <c r="H19" s="22" t="e">
        <f t="shared" si="7"/>
        <v>#DIV/0!</v>
      </c>
    </row>
    <row r="20" spans="1:31" x14ac:dyDescent="0.4">
      <c r="A20" s="21" t="s">
        <v>55</v>
      </c>
      <c r="B20" s="22" t="e">
        <f t="shared" si="1"/>
        <v>#DIV/0!</v>
      </c>
      <c r="C20" s="22" t="e">
        <f t="shared" si="2"/>
        <v>#DIV/0!</v>
      </c>
      <c r="D20" s="22" t="e">
        <f t="shared" si="3"/>
        <v>#DIV/0!</v>
      </c>
      <c r="E20" s="22" t="e">
        <f t="shared" si="4"/>
        <v>#DIV/0!</v>
      </c>
      <c r="F20" s="22" t="e">
        <f t="shared" si="5"/>
        <v>#DIV/0!</v>
      </c>
      <c r="G20" s="22" t="e">
        <f t="shared" si="6"/>
        <v>#DIV/0!</v>
      </c>
      <c r="H20" s="22" t="e">
        <f t="shared" si="7"/>
        <v>#DIV/0!</v>
      </c>
    </row>
    <row r="21" spans="1:31" x14ac:dyDescent="0.4">
      <c r="A21" s="21" t="s">
        <v>61</v>
      </c>
      <c r="B21" s="22" t="e">
        <f t="shared" si="1"/>
        <v>#DIV/0!</v>
      </c>
      <c r="C21" s="22" t="e">
        <f t="shared" si="2"/>
        <v>#DIV/0!</v>
      </c>
      <c r="D21" s="22" t="e">
        <f t="shared" si="3"/>
        <v>#DIV/0!</v>
      </c>
      <c r="E21" s="22" t="e">
        <f t="shared" si="4"/>
        <v>#DIV/0!</v>
      </c>
      <c r="F21" s="22" t="e">
        <f t="shared" si="5"/>
        <v>#DIV/0!</v>
      </c>
      <c r="G21" s="22" t="e">
        <f t="shared" si="6"/>
        <v>#DIV/0!</v>
      </c>
      <c r="H21" s="22" t="e">
        <f t="shared" si="7"/>
        <v>#DIV/0!</v>
      </c>
    </row>
    <row r="22" spans="1:31" x14ac:dyDescent="0.4">
      <c r="A22" s="21" t="s">
        <v>95</v>
      </c>
      <c r="B22" s="22" t="e">
        <f t="shared" si="1"/>
        <v>#DIV/0!</v>
      </c>
      <c r="C22" s="22" t="e">
        <f t="shared" si="2"/>
        <v>#DIV/0!</v>
      </c>
      <c r="D22" s="22" t="e">
        <f t="shared" si="3"/>
        <v>#DIV/0!</v>
      </c>
      <c r="E22" s="22" t="e">
        <f t="shared" si="4"/>
        <v>#DIV/0!</v>
      </c>
      <c r="F22" s="22" t="e">
        <f t="shared" si="5"/>
        <v>#DIV/0!</v>
      </c>
      <c r="G22" s="22" t="e">
        <f t="shared" si="6"/>
        <v>#DIV/0!</v>
      </c>
      <c r="H22" s="22" t="e">
        <f t="shared" si="7"/>
        <v>#DIV/0!</v>
      </c>
    </row>
    <row r="26" spans="1:31" x14ac:dyDescent="0.4">
      <c r="W26" s="42" t="s">
        <v>86</v>
      </c>
      <c r="X26" s="42" t="s">
        <v>96</v>
      </c>
      <c r="Y26" s="39" t="s">
        <v>97</v>
      </c>
      <c r="Z26" s="40"/>
      <c r="AA26" s="40"/>
      <c r="AB26" s="40"/>
      <c r="AC26" s="40"/>
      <c r="AD26" s="40"/>
      <c r="AE26" s="41"/>
    </row>
    <row r="27" spans="1:31" ht="30" x14ac:dyDescent="0.4">
      <c r="A27" s="44" t="s">
        <v>86</v>
      </c>
      <c r="B27" s="44" t="s">
        <v>135</v>
      </c>
      <c r="C27" s="49" t="s">
        <v>99</v>
      </c>
      <c r="D27" s="50"/>
      <c r="E27" s="50"/>
      <c r="F27" s="51"/>
      <c r="G27" s="49" t="s">
        <v>100</v>
      </c>
      <c r="H27" s="50"/>
      <c r="I27" s="50"/>
      <c r="J27" s="51"/>
      <c r="K27" s="49" t="s">
        <v>101</v>
      </c>
      <c r="L27" s="50"/>
      <c r="M27" s="50"/>
      <c r="N27" s="51"/>
      <c r="W27" s="43"/>
      <c r="X27" s="43"/>
      <c r="Y27" s="23" t="s">
        <v>88</v>
      </c>
      <c r="Z27" s="23" t="s">
        <v>89</v>
      </c>
      <c r="AA27" s="23" t="s">
        <v>90</v>
      </c>
      <c r="AB27" s="23" t="s">
        <v>91</v>
      </c>
      <c r="AC27" s="23" t="s">
        <v>92</v>
      </c>
      <c r="AD27" s="23" t="s">
        <v>93</v>
      </c>
      <c r="AE27" s="23" t="s">
        <v>94</v>
      </c>
    </row>
    <row r="28" spans="1:31" ht="54" x14ac:dyDescent="0.4">
      <c r="A28" s="45"/>
      <c r="B28" s="45"/>
      <c r="C28" s="26" t="s">
        <v>43</v>
      </c>
      <c r="D28" s="26" t="s">
        <v>37</v>
      </c>
      <c r="E28" s="26" t="s">
        <v>49</v>
      </c>
      <c r="F28" s="26" t="s">
        <v>133</v>
      </c>
      <c r="G28" s="26" t="s">
        <v>43</v>
      </c>
      <c r="H28" s="26" t="s">
        <v>37</v>
      </c>
      <c r="I28" s="26" t="s">
        <v>49</v>
      </c>
      <c r="J28" s="26" t="s">
        <v>133</v>
      </c>
      <c r="K28" s="26" t="s">
        <v>43</v>
      </c>
      <c r="L28" s="26" t="s">
        <v>37</v>
      </c>
      <c r="M28" s="26" t="s">
        <v>49</v>
      </c>
      <c r="N28" s="26" t="s">
        <v>133</v>
      </c>
      <c r="W28" s="24" t="s">
        <v>41</v>
      </c>
      <c r="X28" s="25">
        <f>SUMIF('Enter Patient Data Here'!$R:$R,'Full Dashboard'!$W28,'Enter Patient Data Here'!N:N)</f>
        <v>0</v>
      </c>
      <c r="Y28" s="25">
        <f>SUMIF('Enter Patient Data Here'!$R:$R,'Full Dashboard'!$W28,'Enter Patient Data Here'!O:O)</f>
        <v>0</v>
      </c>
      <c r="Z28" s="25">
        <f>SUMIF('Enter Patient Data Here'!$R:$R,'Full Dashboard'!$W28,'Enter Patient Data Here'!U:U)</f>
        <v>0</v>
      </c>
      <c r="AA28" s="25">
        <f>SUMIF('Enter Patient Data Here'!$R:$R,'Full Dashboard'!$W28,'Enter Patient Data Here'!S:S)</f>
        <v>0</v>
      </c>
      <c r="AB28" s="25">
        <f>SUMIF('Enter Patient Data Here'!$R:$R,'Full Dashboard'!$W28,'Enter Patient Data Here'!T:T)</f>
        <v>0</v>
      </c>
      <c r="AC28" s="25">
        <f>SUMIF('Enter Patient Data Here'!$R:$R,'Full Dashboard'!$W28,'Enter Patient Data Here'!V:V)</f>
        <v>0</v>
      </c>
      <c r="AD28" s="25">
        <f>SUMIF('Enter Patient Data Here'!$R:$R,'Full Dashboard'!$W28,'Enter Patient Data Here'!W:W)</f>
        <v>0</v>
      </c>
      <c r="AE28" s="25">
        <f>SUMIF('Enter Patient Data Here'!$R:$R,'Full Dashboard'!$W28,'Enter Patient Data Here'!X:X)</f>
        <v>0</v>
      </c>
    </row>
    <row r="29" spans="1:31" ht="16" x14ac:dyDescent="0.4">
      <c r="A29" s="27" t="s">
        <v>41</v>
      </c>
      <c r="B29" s="28">
        <f>SUMIF('Enter Patient Data Here'!$R:$R,$A29,'Enter Patient Data Here'!N:N)</f>
        <v>0</v>
      </c>
      <c r="C29" s="28">
        <f>SUMIFS('Enter Patient Data Here'!$N:$N,'Enter Patient Data Here'!$R:$R,$A29,'Enter Patient Data Here'!$G:$G,C$28)</f>
        <v>0</v>
      </c>
      <c r="D29" s="28">
        <f>SUMIFS('Enter Patient Data Here'!$N:$N,'Enter Patient Data Here'!$R:$R,$A29,'Enter Patient Data Here'!$G:$G,D$28)</f>
        <v>0</v>
      </c>
      <c r="E29" s="28">
        <f>SUMIFS('Enter Patient Data Here'!$N:$N,'Enter Patient Data Here'!$R:$R,$A29,'Enter Patient Data Here'!$G:$G,E$28)</f>
        <v>0</v>
      </c>
      <c r="F29" s="28">
        <f>SUMIFS('Enter Patient Data Here'!$N:$N,'Enter Patient Data Here'!$R:$R,$A29,'Enter Patient Data Here'!$G:$G,F$28)</f>
        <v>0</v>
      </c>
      <c r="G29" s="28">
        <f>SUMIFS('Enter Patient Data Here'!$O:$O,'Enter Patient Data Here'!$R:$R,$A29,'Enter Patient Data Here'!$G:$G,G$28)</f>
        <v>0</v>
      </c>
      <c r="H29" s="28">
        <f>SUMIFS('Enter Patient Data Here'!$O:$O,'Enter Patient Data Here'!$R:$R,$A29,'Enter Patient Data Here'!$G:$G,H$28)</f>
        <v>0</v>
      </c>
      <c r="I29" s="28">
        <f>SUMIFS('Enter Patient Data Here'!$O:$O,'Enter Patient Data Here'!$R:$R,$A29,'Enter Patient Data Here'!$G:$G,I$28)</f>
        <v>0</v>
      </c>
      <c r="J29" s="28">
        <f>SUMIFS('Enter Patient Data Here'!$O:$O,'Enter Patient Data Here'!$R:$R,$A29,'Enter Patient Data Here'!$G:$G,J$28)</f>
        <v>0</v>
      </c>
      <c r="K29" s="29" t="e">
        <f t="shared" ref="K29:K41" si="8">G29/$B29</f>
        <v>#DIV/0!</v>
      </c>
      <c r="L29" s="29" t="e">
        <f t="shared" ref="L29:L40" si="9">H29/$B29</f>
        <v>#DIV/0!</v>
      </c>
      <c r="M29" s="29" t="e">
        <f>I29/$B29</f>
        <v>#DIV/0!</v>
      </c>
      <c r="N29" s="29" t="e">
        <f>J29/$B29</f>
        <v>#DIV/0!</v>
      </c>
      <c r="W29" s="24" t="s">
        <v>45</v>
      </c>
      <c r="X29" s="25">
        <f>SUMIF('Enter Patient Data Here'!$R:$R,'Full Dashboard'!$W29,'Enter Patient Data Here'!N:N)</f>
        <v>0</v>
      </c>
      <c r="Y29" s="25">
        <f>SUMIF('Enter Patient Data Here'!$R:$R,'Full Dashboard'!$W29,'Enter Patient Data Here'!O:O)</f>
        <v>0</v>
      </c>
      <c r="Z29" s="25">
        <f>SUMIF('Enter Patient Data Here'!$R:$R,'Full Dashboard'!$W29,'Enter Patient Data Here'!U:U)</f>
        <v>0</v>
      </c>
      <c r="AA29" s="25">
        <f>SUMIF('Enter Patient Data Here'!$R:$R,'Full Dashboard'!$W29,'Enter Patient Data Here'!S:S)</f>
        <v>0</v>
      </c>
      <c r="AB29" s="25">
        <f>SUMIF('Enter Patient Data Here'!$R:$R,'Full Dashboard'!$W29,'Enter Patient Data Here'!T:T)</f>
        <v>0</v>
      </c>
      <c r="AC29" s="25">
        <f>SUMIF('Enter Patient Data Here'!$R:$R,'Full Dashboard'!$W29,'Enter Patient Data Here'!V:V)</f>
        <v>0</v>
      </c>
      <c r="AD29" s="25">
        <f>SUMIF('Enter Patient Data Here'!$R:$R,'Full Dashboard'!$W29,'Enter Patient Data Here'!W:W)</f>
        <v>0</v>
      </c>
      <c r="AE29" s="25">
        <f>SUMIF('Enter Patient Data Here'!$R:$R,'Full Dashboard'!$W29,'Enter Patient Data Here'!X:X)</f>
        <v>0</v>
      </c>
    </row>
    <row r="30" spans="1:31" ht="16" x14ac:dyDescent="0.4">
      <c r="A30" s="27" t="s">
        <v>45</v>
      </c>
      <c r="B30" s="28">
        <f>SUMIF('Enter Patient Data Here'!$R:$R,$A30,'Enter Patient Data Here'!N:N)</f>
        <v>0</v>
      </c>
      <c r="C30" s="28">
        <f>SUMIFS('Enter Patient Data Here'!$N:$N,'Enter Patient Data Here'!$R:$R,$A30,'Enter Patient Data Here'!$G:$G,C$28)</f>
        <v>0</v>
      </c>
      <c r="D30" s="28">
        <f>SUMIFS('Enter Patient Data Here'!$N:$N,'Enter Patient Data Here'!$R:$R,$A30,'Enter Patient Data Here'!$G:$G,D$28)</f>
        <v>0</v>
      </c>
      <c r="E30" s="28">
        <f>SUMIFS('Enter Patient Data Here'!$N:$N,'Enter Patient Data Here'!$R:$R,$A30,'Enter Patient Data Here'!$G:$G,E$28)</f>
        <v>0</v>
      </c>
      <c r="F30" s="28">
        <f>SUMIFS('Enter Patient Data Here'!$N:$N,'Enter Patient Data Here'!$R:$R,$A30,'Enter Patient Data Here'!$G:$G,F$28)</f>
        <v>0</v>
      </c>
      <c r="G30" s="28">
        <f>SUMIFS('Enter Patient Data Here'!$O:$O,'Enter Patient Data Here'!$R:$R,$A30,'Enter Patient Data Here'!$G:$G,G$28)</f>
        <v>0</v>
      </c>
      <c r="H30" s="28">
        <f>SUMIFS('Enter Patient Data Here'!$O:$O,'Enter Patient Data Here'!$R:$R,$A30,'Enter Patient Data Here'!$G:$G,H$28)</f>
        <v>0</v>
      </c>
      <c r="I30" s="28">
        <f>SUMIFS('Enter Patient Data Here'!$O:$O,'Enter Patient Data Here'!$R:$R,$A30,'Enter Patient Data Here'!$G:$G,I$28)</f>
        <v>0</v>
      </c>
      <c r="J30" s="28">
        <f>SUMIFS('Enter Patient Data Here'!$O:$O,'Enter Patient Data Here'!$R:$R,$A30,'Enter Patient Data Here'!$G:$G,J$28)</f>
        <v>0</v>
      </c>
      <c r="K30" s="29" t="e">
        <f t="shared" si="8"/>
        <v>#DIV/0!</v>
      </c>
      <c r="L30" s="29" t="e">
        <f t="shared" si="9"/>
        <v>#DIV/0!</v>
      </c>
      <c r="M30" s="29" t="e">
        <f t="shared" ref="M30:N41" si="10">I30/$B30</f>
        <v>#DIV/0!</v>
      </c>
      <c r="N30" s="29" t="e">
        <f t="shared" si="10"/>
        <v>#DIV/0!</v>
      </c>
      <c r="W30" s="24" t="s">
        <v>54</v>
      </c>
      <c r="X30" s="25">
        <f>SUMIF('Enter Patient Data Here'!$R:$R,'Full Dashboard'!$W30,'Enter Patient Data Here'!N:N)</f>
        <v>0</v>
      </c>
      <c r="Y30" s="25">
        <f>SUMIF('Enter Patient Data Here'!$R:$R,'Full Dashboard'!$W30,'Enter Patient Data Here'!O:O)</f>
        <v>0</v>
      </c>
      <c r="Z30" s="25">
        <f>SUMIF('Enter Patient Data Here'!$R:$R,'Full Dashboard'!$W30,'Enter Patient Data Here'!U:U)</f>
        <v>0</v>
      </c>
      <c r="AA30" s="25">
        <f>SUMIF('Enter Patient Data Here'!$R:$R,'Full Dashboard'!$W30,'Enter Patient Data Here'!S:S)</f>
        <v>0</v>
      </c>
      <c r="AB30" s="25">
        <f>SUMIF('Enter Patient Data Here'!$R:$R,'Full Dashboard'!$W30,'Enter Patient Data Here'!T:T)</f>
        <v>0</v>
      </c>
      <c r="AC30" s="25">
        <f>SUMIF('Enter Patient Data Here'!$R:$R,'Full Dashboard'!$W30,'Enter Patient Data Here'!V:V)</f>
        <v>0</v>
      </c>
      <c r="AD30" s="25">
        <f>SUMIF('Enter Patient Data Here'!$R:$R,'Full Dashboard'!$W30,'Enter Patient Data Here'!W:W)</f>
        <v>0</v>
      </c>
      <c r="AE30" s="25">
        <f>SUMIF('Enter Patient Data Here'!$R:$R,'Full Dashboard'!$W30,'Enter Patient Data Here'!X:X)</f>
        <v>0</v>
      </c>
    </row>
    <row r="31" spans="1:31" ht="16" x14ac:dyDescent="0.4">
      <c r="A31" s="27" t="s">
        <v>54</v>
      </c>
      <c r="B31" s="28">
        <f>SUMIF('Enter Patient Data Here'!$R:$R,$A31,'Enter Patient Data Here'!N:N)</f>
        <v>0</v>
      </c>
      <c r="C31" s="28">
        <f>SUMIFS('Enter Patient Data Here'!$N:$N,'Enter Patient Data Here'!$R:$R,$A31,'Enter Patient Data Here'!$G:$G,C$28)</f>
        <v>0</v>
      </c>
      <c r="D31" s="28">
        <f>SUMIFS('Enter Patient Data Here'!$N:$N,'Enter Patient Data Here'!$R:$R,$A31,'Enter Patient Data Here'!$G:$G,D$28)</f>
        <v>0</v>
      </c>
      <c r="E31" s="28">
        <f>SUMIFS('Enter Patient Data Here'!$N:$N,'Enter Patient Data Here'!$R:$R,$A31,'Enter Patient Data Here'!$G:$G,E$28)</f>
        <v>0</v>
      </c>
      <c r="F31" s="28">
        <f>SUMIFS('Enter Patient Data Here'!$N:$N,'Enter Patient Data Here'!$R:$R,$A31,'Enter Patient Data Here'!$G:$G,F$28)</f>
        <v>0</v>
      </c>
      <c r="G31" s="28">
        <f>SUMIFS('Enter Patient Data Here'!$O:$O,'Enter Patient Data Here'!$R:$R,$A31,'Enter Patient Data Here'!$G:$G,G$28)</f>
        <v>0</v>
      </c>
      <c r="H31" s="28">
        <f>SUMIFS('Enter Patient Data Here'!$O:$O,'Enter Patient Data Here'!$R:$R,$A31,'Enter Patient Data Here'!$G:$G,H$28)</f>
        <v>0</v>
      </c>
      <c r="I31" s="28">
        <f>SUMIFS('Enter Patient Data Here'!$O:$O,'Enter Patient Data Here'!$R:$R,$A31,'Enter Patient Data Here'!$G:$G,I$28)</f>
        <v>0</v>
      </c>
      <c r="J31" s="28">
        <f>SUMIFS('Enter Patient Data Here'!$O:$O,'Enter Patient Data Here'!$R:$R,$A31,'Enter Patient Data Here'!$G:$G,J$28)</f>
        <v>0</v>
      </c>
      <c r="K31" s="29" t="e">
        <f t="shared" si="8"/>
        <v>#DIV/0!</v>
      </c>
      <c r="L31" s="29" t="e">
        <f t="shared" si="9"/>
        <v>#DIV/0!</v>
      </c>
      <c r="M31" s="29" t="e">
        <f t="shared" si="10"/>
        <v>#DIV/0!</v>
      </c>
      <c r="N31" s="29" t="e">
        <f t="shared" si="10"/>
        <v>#DIV/0!</v>
      </c>
      <c r="W31" s="24" t="s">
        <v>57</v>
      </c>
      <c r="X31" s="25">
        <f>SUMIF('Enter Patient Data Here'!$R:$R,'Full Dashboard'!$W31,'Enter Patient Data Here'!N:N)</f>
        <v>0</v>
      </c>
      <c r="Y31" s="25">
        <f>SUMIF('Enter Patient Data Here'!$R:$R,'Full Dashboard'!$W31,'Enter Patient Data Here'!O:O)</f>
        <v>0</v>
      </c>
      <c r="Z31" s="25">
        <f>SUMIF('Enter Patient Data Here'!$R:$R,'Full Dashboard'!$W31,'Enter Patient Data Here'!U:U)</f>
        <v>0</v>
      </c>
      <c r="AA31" s="25">
        <f>SUMIF('Enter Patient Data Here'!$R:$R,'Full Dashboard'!$W31,'Enter Patient Data Here'!S:S)</f>
        <v>0</v>
      </c>
      <c r="AB31" s="25">
        <f>SUMIF('Enter Patient Data Here'!$R:$R,'Full Dashboard'!$W31,'Enter Patient Data Here'!T:T)</f>
        <v>0</v>
      </c>
      <c r="AC31" s="25">
        <f>SUMIF('Enter Patient Data Here'!$R:$R,'Full Dashboard'!$W31,'Enter Patient Data Here'!V:V)</f>
        <v>0</v>
      </c>
      <c r="AD31" s="25">
        <f>SUMIF('Enter Patient Data Here'!$R:$R,'Full Dashboard'!$W31,'Enter Patient Data Here'!W:W)</f>
        <v>0</v>
      </c>
      <c r="AE31" s="25">
        <f>SUMIF('Enter Patient Data Here'!$R:$R,'Full Dashboard'!$W31,'Enter Patient Data Here'!X:X)</f>
        <v>0</v>
      </c>
    </row>
    <row r="32" spans="1:31" ht="16" x14ac:dyDescent="0.4">
      <c r="A32" s="27" t="s">
        <v>57</v>
      </c>
      <c r="B32" s="28">
        <f>SUMIF('Enter Patient Data Here'!$R:$R,$A32,'Enter Patient Data Here'!N:N)</f>
        <v>0</v>
      </c>
      <c r="C32" s="28">
        <f>SUMIFS('Enter Patient Data Here'!$N:$N,'Enter Patient Data Here'!$R:$R,$A32,'Enter Patient Data Here'!$G:$G,C$28)</f>
        <v>0</v>
      </c>
      <c r="D32" s="28">
        <f>SUMIFS('Enter Patient Data Here'!$N:$N,'Enter Patient Data Here'!$R:$R,$A32,'Enter Patient Data Here'!$G:$G,D$28)</f>
        <v>0</v>
      </c>
      <c r="E32" s="28">
        <f>SUMIFS('Enter Patient Data Here'!$N:$N,'Enter Patient Data Here'!$R:$R,$A32,'Enter Patient Data Here'!$G:$G,E$28)</f>
        <v>0</v>
      </c>
      <c r="F32" s="28">
        <f>SUMIFS('Enter Patient Data Here'!$N:$N,'Enter Patient Data Here'!$R:$R,$A32,'Enter Patient Data Here'!$G:$G,F$28)</f>
        <v>0</v>
      </c>
      <c r="G32" s="28">
        <f>SUMIFS('Enter Patient Data Here'!$O:$O,'Enter Patient Data Here'!$R:$R,$A32,'Enter Patient Data Here'!$G:$G,G$28)</f>
        <v>0</v>
      </c>
      <c r="H32" s="28">
        <f>SUMIFS('Enter Patient Data Here'!$O:$O,'Enter Patient Data Here'!$R:$R,$A32,'Enter Patient Data Here'!$G:$G,H$28)</f>
        <v>0</v>
      </c>
      <c r="I32" s="28">
        <f>SUMIFS('Enter Patient Data Here'!$O:$O,'Enter Patient Data Here'!$R:$R,$A32,'Enter Patient Data Here'!$G:$G,I$28)</f>
        <v>0</v>
      </c>
      <c r="J32" s="28">
        <f>SUMIFS('Enter Patient Data Here'!$O:$O,'Enter Patient Data Here'!$R:$R,$A32,'Enter Patient Data Here'!$G:$G,J$28)</f>
        <v>0</v>
      </c>
      <c r="K32" s="29" t="e">
        <f t="shared" si="8"/>
        <v>#DIV/0!</v>
      </c>
      <c r="L32" s="29" t="e">
        <f t="shared" si="9"/>
        <v>#DIV/0!</v>
      </c>
      <c r="M32" s="29" t="e">
        <f t="shared" si="10"/>
        <v>#DIV/0!</v>
      </c>
      <c r="N32" s="29" t="e">
        <f t="shared" si="10"/>
        <v>#DIV/0!</v>
      </c>
      <c r="W32" s="24" t="s">
        <v>52</v>
      </c>
      <c r="X32" s="25">
        <f>SUMIF('Enter Patient Data Here'!$R:$R,'Full Dashboard'!$W32,'Enter Patient Data Here'!N:N)</f>
        <v>0</v>
      </c>
      <c r="Y32" s="25">
        <f>SUMIF('Enter Patient Data Here'!$R:$R,'Full Dashboard'!$W32,'Enter Patient Data Here'!O:O)</f>
        <v>0</v>
      </c>
      <c r="Z32" s="25">
        <f>SUMIF('Enter Patient Data Here'!$R:$R,'Full Dashboard'!$W32,'Enter Patient Data Here'!U:U)</f>
        <v>0</v>
      </c>
      <c r="AA32" s="25">
        <f>SUMIF('Enter Patient Data Here'!$R:$R,'Full Dashboard'!$W32,'Enter Patient Data Here'!S:S)</f>
        <v>0</v>
      </c>
      <c r="AB32" s="25">
        <f>SUMIF('Enter Patient Data Here'!$R:$R,'Full Dashboard'!$W32,'Enter Patient Data Here'!T:T)</f>
        <v>0</v>
      </c>
      <c r="AC32" s="25">
        <f>SUMIF('Enter Patient Data Here'!$R:$R,'Full Dashboard'!$W32,'Enter Patient Data Here'!V:V)</f>
        <v>0</v>
      </c>
      <c r="AD32" s="25">
        <f>SUMIF('Enter Patient Data Here'!$R:$R,'Full Dashboard'!$W32,'Enter Patient Data Here'!W:W)</f>
        <v>0</v>
      </c>
      <c r="AE32" s="25">
        <f>SUMIF('Enter Patient Data Here'!$R:$R,'Full Dashboard'!$W32,'Enter Patient Data Here'!X:X)</f>
        <v>0</v>
      </c>
    </row>
    <row r="33" spans="1:31" ht="16" x14ac:dyDescent="0.4">
      <c r="A33" s="27" t="s">
        <v>52</v>
      </c>
      <c r="B33" s="28">
        <f>SUMIF('Enter Patient Data Here'!$R:$R,$A33,'Enter Patient Data Here'!N:N)</f>
        <v>0</v>
      </c>
      <c r="C33" s="28">
        <f>SUMIFS('Enter Patient Data Here'!$N:$N,'Enter Patient Data Here'!$R:$R,$A33,'Enter Patient Data Here'!$G:$G,C$28)</f>
        <v>0</v>
      </c>
      <c r="D33" s="28">
        <f>SUMIFS('Enter Patient Data Here'!$N:$N,'Enter Patient Data Here'!$R:$R,$A33,'Enter Patient Data Here'!$G:$G,D$28)</f>
        <v>0</v>
      </c>
      <c r="E33" s="28">
        <f>SUMIFS('Enter Patient Data Here'!$N:$N,'Enter Patient Data Here'!$R:$R,$A33,'Enter Patient Data Here'!$G:$G,E$28)</f>
        <v>0</v>
      </c>
      <c r="F33" s="28">
        <f>SUMIFS('Enter Patient Data Here'!$N:$N,'Enter Patient Data Here'!$R:$R,$A33,'Enter Patient Data Here'!$G:$G,F$28)</f>
        <v>0</v>
      </c>
      <c r="G33" s="28">
        <f>SUMIFS('Enter Patient Data Here'!$O:$O,'Enter Patient Data Here'!$R:$R,$A33,'Enter Patient Data Here'!$G:$G,G$28)</f>
        <v>0</v>
      </c>
      <c r="H33" s="28">
        <f>SUMIFS('Enter Patient Data Here'!$O:$O,'Enter Patient Data Here'!$R:$R,$A33,'Enter Patient Data Here'!$G:$G,H$28)</f>
        <v>0</v>
      </c>
      <c r="I33" s="28">
        <f>SUMIFS('Enter Patient Data Here'!$O:$O,'Enter Patient Data Here'!$R:$R,$A33,'Enter Patient Data Here'!$G:$G,I$28)</f>
        <v>0</v>
      </c>
      <c r="J33" s="28">
        <f>SUMIFS('Enter Patient Data Here'!$O:$O,'Enter Patient Data Here'!$R:$R,$A33,'Enter Patient Data Here'!$G:$G,J$28)</f>
        <v>0</v>
      </c>
      <c r="K33" s="29" t="e">
        <f t="shared" si="8"/>
        <v>#DIV/0!</v>
      </c>
      <c r="L33" s="29" t="e">
        <f t="shared" si="9"/>
        <v>#DIV/0!</v>
      </c>
      <c r="M33" s="29" t="e">
        <f t="shared" si="10"/>
        <v>#DIV/0!</v>
      </c>
      <c r="N33" s="29" t="e">
        <f t="shared" si="10"/>
        <v>#DIV/0!</v>
      </c>
      <c r="W33" s="24" t="s">
        <v>47</v>
      </c>
      <c r="X33" s="25">
        <f>SUMIF('Enter Patient Data Here'!$R:$R,'Full Dashboard'!$W33,'Enter Patient Data Here'!N:N)</f>
        <v>0</v>
      </c>
      <c r="Y33" s="25">
        <f>SUMIF('Enter Patient Data Here'!$R:$R,'Full Dashboard'!$W33,'Enter Patient Data Here'!O:O)</f>
        <v>0</v>
      </c>
      <c r="Z33" s="25">
        <f>SUMIF('Enter Patient Data Here'!$R:$R,'Full Dashboard'!$W33,'Enter Patient Data Here'!U:U)</f>
        <v>0</v>
      </c>
      <c r="AA33" s="25">
        <f>SUMIF('Enter Patient Data Here'!$R:$R,'Full Dashboard'!$W33,'Enter Patient Data Here'!S:S)</f>
        <v>0</v>
      </c>
      <c r="AB33" s="25">
        <f>SUMIF('Enter Patient Data Here'!$R:$R,'Full Dashboard'!$W33,'Enter Patient Data Here'!T:T)</f>
        <v>0</v>
      </c>
      <c r="AC33" s="25">
        <f>SUMIF('Enter Patient Data Here'!$R:$R,'Full Dashboard'!$W33,'Enter Patient Data Here'!V:V)</f>
        <v>0</v>
      </c>
      <c r="AD33" s="25">
        <f>SUMIF('Enter Patient Data Here'!$R:$R,'Full Dashboard'!$W33,'Enter Patient Data Here'!W:W)</f>
        <v>0</v>
      </c>
      <c r="AE33" s="25">
        <f>SUMIF('Enter Patient Data Here'!$R:$R,'Full Dashboard'!$W33,'Enter Patient Data Here'!X:X)</f>
        <v>0</v>
      </c>
    </row>
    <row r="34" spans="1:31" ht="16" x14ac:dyDescent="0.4">
      <c r="A34" s="27" t="s">
        <v>47</v>
      </c>
      <c r="B34" s="28">
        <f>SUMIF('Enter Patient Data Here'!$R:$R,$A34,'Enter Patient Data Here'!N:N)</f>
        <v>0</v>
      </c>
      <c r="C34" s="28">
        <f>SUMIFS('Enter Patient Data Here'!$N:$N,'Enter Patient Data Here'!$R:$R,$A34,'Enter Patient Data Here'!$G:$G,C$28)</f>
        <v>0</v>
      </c>
      <c r="D34" s="28">
        <f>SUMIFS('Enter Patient Data Here'!$N:$N,'Enter Patient Data Here'!$R:$R,$A34,'Enter Patient Data Here'!$G:$G,D$28)</f>
        <v>0</v>
      </c>
      <c r="E34" s="28">
        <f>SUMIFS('Enter Patient Data Here'!$N:$N,'Enter Patient Data Here'!$R:$R,$A34,'Enter Patient Data Here'!$G:$G,E$28)</f>
        <v>0</v>
      </c>
      <c r="F34" s="28">
        <f>SUMIFS('Enter Patient Data Here'!$N:$N,'Enter Patient Data Here'!$R:$R,$A34,'Enter Patient Data Here'!$G:$G,F$28)</f>
        <v>0</v>
      </c>
      <c r="G34" s="28">
        <f>SUMIFS('Enter Patient Data Here'!$O:$O,'Enter Patient Data Here'!$R:$R,$A34,'Enter Patient Data Here'!$G:$G,G$28)</f>
        <v>0</v>
      </c>
      <c r="H34" s="28">
        <f>SUMIFS('Enter Patient Data Here'!$O:$O,'Enter Patient Data Here'!$R:$R,$A34,'Enter Patient Data Here'!$G:$G,H$28)</f>
        <v>0</v>
      </c>
      <c r="I34" s="28">
        <f>SUMIFS('Enter Patient Data Here'!$O:$O,'Enter Patient Data Here'!$R:$R,$A34,'Enter Patient Data Here'!$G:$G,I$28)</f>
        <v>0</v>
      </c>
      <c r="J34" s="28">
        <f>SUMIFS('Enter Patient Data Here'!$O:$O,'Enter Patient Data Here'!$R:$R,$A34,'Enter Patient Data Here'!$G:$G,J$28)</f>
        <v>0</v>
      </c>
      <c r="K34" s="29" t="e">
        <f t="shared" si="8"/>
        <v>#DIV/0!</v>
      </c>
      <c r="L34" s="29" t="e">
        <f t="shared" si="9"/>
        <v>#DIV/0!</v>
      </c>
      <c r="M34" s="29" t="e">
        <f t="shared" si="10"/>
        <v>#DIV/0!</v>
      </c>
      <c r="N34" s="29" t="e">
        <f t="shared" si="10"/>
        <v>#DIV/0!</v>
      </c>
      <c r="W34" s="24" t="s">
        <v>53</v>
      </c>
      <c r="X34" s="25">
        <f>SUMIF('Enter Patient Data Here'!$R:$R,'Full Dashboard'!$W34,'Enter Patient Data Here'!N:N)</f>
        <v>0</v>
      </c>
      <c r="Y34" s="25">
        <f>SUMIF('Enter Patient Data Here'!$R:$R,'Full Dashboard'!$W34,'Enter Patient Data Here'!O:O)</f>
        <v>0</v>
      </c>
      <c r="Z34" s="25">
        <f>SUMIF('Enter Patient Data Here'!$R:$R,'Full Dashboard'!$W34,'Enter Patient Data Here'!U:U)</f>
        <v>0</v>
      </c>
      <c r="AA34" s="25">
        <f>SUMIF('Enter Patient Data Here'!$R:$R,'Full Dashboard'!$W34,'Enter Patient Data Here'!S:S)</f>
        <v>0</v>
      </c>
      <c r="AB34" s="25">
        <f>SUMIF('Enter Patient Data Here'!$R:$R,'Full Dashboard'!$W34,'Enter Patient Data Here'!T:T)</f>
        <v>0</v>
      </c>
      <c r="AC34" s="25">
        <f>SUMIF('Enter Patient Data Here'!$R:$R,'Full Dashboard'!$W34,'Enter Patient Data Here'!V:V)</f>
        <v>0</v>
      </c>
      <c r="AD34" s="25">
        <f>SUMIF('Enter Patient Data Here'!$R:$R,'Full Dashboard'!$W34,'Enter Patient Data Here'!W:W)</f>
        <v>0</v>
      </c>
      <c r="AE34" s="25">
        <f>SUMIF('Enter Patient Data Here'!$R:$R,'Full Dashboard'!$W34,'Enter Patient Data Here'!X:X)</f>
        <v>0</v>
      </c>
    </row>
    <row r="35" spans="1:31" ht="16" x14ac:dyDescent="0.4">
      <c r="A35" s="27" t="s">
        <v>53</v>
      </c>
      <c r="B35" s="28">
        <f>SUMIF('Enter Patient Data Here'!$R:$R,$A35,'Enter Patient Data Here'!N:N)</f>
        <v>0</v>
      </c>
      <c r="C35" s="28">
        <f>SUMIFS('Enter Patient Data Here'!$N:$N,'Enter Patient Data Here'!$R:$R,$A35,'Enter Patient Data Here'!$G:$G,C$28)</f>
        <v>0</v>
      </c>
      <c r="D35" s="28">
        <f>SUMIFS('Enter Patient Data Here'!$N:$N,'Enter Patient Data Here'!$R:$R,$A35,'Enter Patient Data Here'!$G:$G,D$28)</f>
        <v>0</v>
      </c>
      <c r="E35" s="28">
        <f>SUMIFS('Enter Patient Data Here'!$N:$N,'Enter Patient Data Here'!$R:$R,$A35,'Enter Patient Data Here'!$G:$G,E$28)</f>
        <v>0</v>
      </c>
      <c r="F35" s="28">
        <f>SUMIFS('Enter Patient Data Here'!$N:$N,'Enter Patient Data Here'!$R:$R,$A35,'Enter Patient Data Here'!$G:$G,F$28)</f>
        <v>0</v>
      </c>
      <c r="G35" s="28">
        <f>SUMIFS('Enter Patient Data Here'!$O:$O,'Enter Patient Data Here'!$R:$R,$A35,'Enter Patient Data Here'!$G:$G,G$28)</f>
        <v>0</v>
      </c>
      <c r="H35" s="28">
        <f>SUMIFS('Enter Patient Data Here'!$O:$O,'Enter Patient Data Here'!$R:$R,$A35,'Enter Patient Data Here'!$G:$G,H$28)</f>
        <v>0</v>
      </c>
      <c r="I35" s="28">
        <f>SUMIFS('Enter Patient Data Here'!$O:$O,'Enter Patient Data Here'!$R:$R,$A35,'Enter Patient Data Here'!$G:$G,I$28)</f>
        <v>0</v>
      </c>
      <c r="J35" s="28">
        <f>SUMIFS('Enter Patient Data Here'!$O:$O,'Enter Patient Data Here'!$R:$R,$A35,'Enter Patient Data Here'!$G:$G,J$28)</f>
        <v>0</v>
      </c>
      <c r="K35" s="29" t="e">
        <f t="shared" si="8"/>
        <v>#DIV/0!</v>
      </c>
      <c r="L35" s="29" t="e">
        <f t="shared" si="9"/>
        <v>#DIV/0!</v>
      </c>
      <c r="M35" s="29" t="e">
        <f t="shared" si="10"/>
        <v>#DIV/0!</v>
      </c>
      <c r="N35" s="29" t="e">
        <f t="shared" si="10"/>
        <v>#DIV/0!</v>
      </c>
      <c r="W35" s="24" t="s">
        <v>59</v>
      </c>
      <c r="X35" s="25">
        <f>SUMIF('Enter Patient Data Here'!$R:$R,'Full Dashboard'!$W35,'Enter Patient Data Here'!N:N)</f>
        <v>0</v>
      </c>
      <c r="Y35" s="25">
        <f>SUMIF('Enter Patient Data Here'!$R:$R,'Full Dashboard'!$W35,'Enter Patient Data Here'!O:O)</f>
        <v>0</v>
      </c>
      <c r="Z35" s="25">
        <f>SUMIF('Enter Patient Data Here'!$R:$R,'Full Dashboard'!$W35,'Enter Patient Data Here'!U:U)</f>
        <v>0</v>
      </c>
      <c r="AA35" s="25">
        <f>SUMIF('Enter Patient Data Here'!$R:$R,'Full Dashboard'!$W35,'Enter Patient Data Here'!S:S)</f>
        <v>0</v>
      </c>
      <c r="AB35" s="25">
        <f>SUMIF('Enter Patient Data Here'!$R:$R,'Full Dashboard'!$W35,'Enter Patient Data Here'!T:T)</f>
        <v>0</v>
      </c>
      <c r="AC35" s="25">
        <f>SUMIF('Enter Patient Data Here'!$R:$R,'Full Dashboard'!$W35,'Enter Patient Data Here'!V:V)</f>
        <v>0</v>
      </c>
      <c r="AD35" s="25">
        <f>SUMIF('Enter Patient Data Here'!$R:$R,'Full Dashboard'!$W35,'Enter Patient Data Here'!W:W)</f>
        <v>0</v>
      </c>
      <c r="AE35" s="25">
        <f>SUMIF('Enter Patient Data Here'!$R:$R,'Full Dashboard'!$W35,'Enter Patient Data Here'!X:X)</f>
        <v>0</v>
      </c>
    </row>
    <row r="36" spans="1:31" ht="16" x14ac:dyDescent="0.4">
      <c r="A36" s="27" t="s">
        <v>59</v>
      </c>
      <c r="B36" s="28">
        <f>SUMIF('Enter Patient Data Here'!$R:$R,$A36,'Enter Patient Data Here'!N:N)</f>
        <v>0</v>
      </c>
      <c r="C36" s="28">
        <f>SUMIFS('Enter Patient Data Here'!$N:$N,'Enter Patient Data Here'!$R:$R,$A36,'Enter Patient Data Here'!$G:$G,C$28)</f>
        <v>0</v>
      </c>
      <c r="D36" s="28">
        <f>SUMIFS('Enter Patient Data Here'!$N:$N,'Enter Patient Data Here'!$R:$R,$A36,'Enter Patient Data Here'!$G:$G,D$28)</f>
        <v>0</v>
      </c>
      <c r="E36" s="28">
        <f>SUMIFS('Enter Patient Data Here'!$N:$N,'Enter Patient Data Here'!$R:$R,$A36,'Enter Patient Data Here'!$G:$G,E$28)</f>
        <v>0</v>
      </c>
      <c r="F36" s="28">
        <f>SUMIFS('Enter Patient Data Here'!$N:$N,'Enter Patient Data Here'!$R:$R,$A36,'Enter Patient Data Here'!$G:$G,F$28)</f>
        <v>0</v>
      </c>
      <c r="G36" s="28">
        <f>SUMIFS('Enter Patient Data Here'!$O:$O,'Enter Patient Data Here'!$R:$R,$A36,'Enter Patient Data Here'!$G:$G,G$28)</f>
        <v>0</v>
      </c>
      <c r="H36" s="28">
        <f>SUMIFS('Enter Patient Data Here'!$O:$O,'Enter Patient Data Here'!$R:$R,$A36,'Enter Patient Data Here'!$G:$G,H$28)</f>
        <v>0</v>
      </c>
      <c r="I36" s="28">
        <f>SUMIFS('Enter Patient Data Here'!$O:$O,'Enter Patient Data Here'!$R:$R,$A36,'Enter Patient Data Here'!$G:$G,I$28)</f>
        <v>0</v>
      </c>
      <c r="J36" s="28">
        <f>SUMIFS('Enter Patient Data Here'!$O:$O,'Enter Patient Data Here'!$R:$R,$A36,'Enter Patient Data Here'!$G:$G,J$28)</f>
        <v>0</v>
      </c>
      <c r="K36" s="29" t="e">
        <f t="shared" si="8"/>
        <v>#DIV/0!</v>
      </c>
      <c r="L36" s="29" t="e">
        <f t="shared" si="9"/>
        <v>#DIV/0!</v>
      </c>
      <c r="M36" s="29" t="e">
        <f t="shared" si="10"/>
        <v>#DIV/0!</v>
      </c>
      <c r="N36" s="29" t="e">
        <f t="shared" si="10"/>
        <v>#DIV/0!</v>
      </c>
      <c r="W36" s="24" t="s">
        <v>63</v>
      </c>
      <c r="X36" s="25">
        <f>SUMIF('Enter Patient Data Here'!$R:$R,'Full Dashboard'!$W36,'Enter Patient Data Here'!N:N)</f>
        <v>0</v>
      </c>
      <c r="Y36" s="25">
        <f>SUMIF('Enter Patient Data Here'!$R:$R,'Full Dashboard'!$W36,'Enter Patient Data Here'!O:O)</f>
        <v>0</v>
      </c>
      <c r="Z36" s="25">
        <f>SUMIF('Enter Patient Data Here'!$R:$R,'Full Dashboard'!$W36,'Enter Patient Data Here'!U:U)</f>
        <v>0</v>
      </c>
      <c r="AA36" s="25">
        <f>SUMIF('Enter Patient Data Here'!$R:$R,'Full Dashboard'!$W36,'Enter Patient Data Here'!S:S)</f>
        <v>0</v>
      </c>
      <c r="AB36" s="25">
        <f>SUMIF('Enter Patient Data Here'!$R:$R,'Full Dashboard'!$W36,'Enter Patient Data Here'!T:T)</f>
        <v>0</v>
      </c>
      <c r="AC36" s="25">
        <f>SUMIF('Enter Patient Data Here'!$R:$R,'Full Dashboard'!$W36,'Enter Patient Data Here'!V:V)</f>
        <v>0</v>
      </c>
      <c r="AD36" s="25">
        <f>SUMIF('Enter Patient Data Here'!$R:$R,'Full Dashboard'!$W36,'Enter Patient Data Here'!W:W)</f>
        <v>0</v>
      </c>
      <c r="AE36" s="25">
        <f>SUMIF('Enter Patient Data Here'!$R:$R,'Full Dashboard'!$W36,'Enter Patient Data Here'!X:X)</f>
        <v>0</v>
      </c>
    </row>
    <row r="37" spans="1:31" ht="16" x14ac:dyDescent="0.4">
      <c r="A37" s="27" t="s">
        <v>63</v>
      </c>
      <c r="B37" s="28">
        <f>SUMIF('Enter Patient Data Here'!$R:$R,$A37,'Enter Patient Data Here'!N:N)</f>
        <v>0</v>
      </c>
      <c r="C37" s="28">
        <f>SUMIFS('Enter Patient Data Here'!$N:$N,'Enter Patient Data Here'!$R:$R,$A37,'Enter Patient Data Here'!$G:$G,C$28)</f>
        <v>0</v>
      </c>
      <c r="D37" s="28">
        <f>SUMIFS('Enter Patient Data Here'!$N:$N,'Enter Patient Data Here'!$R:$R,$A37,'Enter Patient Data Here'!$G:$G,D$28)</f>
        <v>0</v>
      </c>
      <c r="E37" s="28">
        <f>SUMIFS('Enter Patient Data Here'!$N:$N,'Enter Patient Data Here'!$R:$R,$A37,'Enter Patient Data Here'!$G:$G,E$28)</f>
        <v>0</v>
      </c>
      <c r="F37" s="28">
        <f>SUMIFS('Enter Patient Data Here'!$N:$N,'Enter Patient Data Here'!$R:$R,$A37,'Enter Patient Data Here'!$G:$G,F$28)</f>
        <v>0</v>
      </c>
      <c r="G37" s="28">
        <f>SUMIFS('Enter Patient Data Here'!$O:$O,'Enter Patient Data Here'!$R:$R,$A37,'Enter Patient Data Here'!$G:$G,G$28)</f>
        <v>0</v>
      </c>
      <c r="H37" s="28">
        <f>SUMIFS('Enter Patient Data Here'!$O:$O,'Enter Patient Data Here'!$R:$R,$A37,'Enter Patient Data Here'!$G:$G,H$28)</f>
        <v>0</v>
      </c>
      <c r="I37" s="28">
        <f>SUMIFS('Enter Patient Data Here'!$O:$O,'Enter Patient Data Here'!$R:$R,$A37,'Enter Patient Data Here'!$G:$G,I$28)</f>
        <v>0</v>
      </c>
      <c r="J37" s="28">
        <f>SUMIFS('Enter Patient Data Here'!$O:$O,'Enter Patient Data Here'!$R:$R,$A37,'Enter Patient Data Here'!$G:$G,J$28)</f>
        <v>0</v>
      </c>
      <c r="K37" s="29" t="e">
        <f t="shared" si="8"/>
        <v>#DIV/0!</v>
      </c>
      <c r="L37" s="29" t="e">
        <f t="shared" si="9"/>
        <v>#DIV/0!</v>
      </c>
      <c r="M37" s="29" t="e">
        <f t="shared" si="10"/>
        <v>#DIV/0!</v>
      </c>
      <c r="N37" s="29" t="e">
        <f t="shared" si="10"/>
        <v>#DIV/0!</v>
      </c>
      <c r="W37" s="24" t="s">
        <v>50</v>
      </c>
      <c r="X37" s="25">
        <f>SUMIF('Enter Patient Data Here'!$R:$R,'Full Dashboard'!$W37,'Enter Patient Data Here'!N:N)</f>
        <v>0</v>
      </c>
      <c r="Y37" s="25">
        <f>SUMIF('Enter Patient Data Here'!$R:$R,'Full Dashboard'!$W37,'Enter Patient Data Here'!O:O)</f>
        <v>0</v>
      </c>
      <c r="Z37" s="25">
        <f>SUMIF('Enter Patient Data Here'!$R:$R,'Full Dashboard'!$W37,'Enter Patient Data Here'!U:U)</f>
        <v>0</v>
      </c>
      <c r="AA37" s="25">
        <f>SUMIF('Enter Patient Data Here'!$R:$R,'Full Dashboard'!$W37,'Enter Patient Data Here'!S:S)</f>
        <v>0</v>
      </c>
      <c r="AB37" s="25">
        <f>SUMIF('Enter Patient Data Here'!$R:$R,'Full Dashboard'!$W37,'Enter Patient Data Here'!T:T)</f>
        <v>0</v>
      </c>
      <c r="AC37" s="25">
        <f>SUMIF('Enter Patient Data Here'!$R:$R,'Full Dashboard'!$W37,'Enter Patient Data Here'!V:V)</f>
        <v>0</v>
      </c>
      <c r="AD37" s="25">
        <f>SUMIF('Enter Patient Data Here'!$R:$R,'Full Dashboard'!$W37,'Enter Patient Data Here'!W:W)</f>
        <v>0</v>
      </c>
      <c r="AE37" s="25">
        <f>SUMIF('Enter Patient Data Here'!$R:$R,'Full Dashboard'!$W37,'Enter Patient Data Here'!X:X)</f>
        <v>0</v>
      </c>
    </row>
    <row r="38" spans="1:31" ht="16" x14ac:dyDescent="0.4">
      <c r="A38" s="27" t="s">
        <v>50</v>
      </c>
      <c r="B38" s="28">
        <f>SUMIF('Enter Patient Data Here'!$R:$R,$A38,'Enter Patient Data Here'!N:N)</f>
        <v>0</v>
      </c>
      <c r="C38" s="28">
        <f>SUMIFS('Enter Patient Data Here'!$N:$N,'Enter Patient Data Here'!$R:$R,$A38,'Enter Patient Data Here'!$G:$G,C$28)</f>
        <v>0</v>
      </c>
      <c r="D38" s="28">
        <f>SUMIFS('Enter Patient Data Here'!$N:$N,'Enter Patient Data Here'!$R:$R,$A38,'Enter Patient Data Here'!$G:$G,D$28)</f>
        <v>0</v>
      </c>
      <c r="E38" s="28">
        <f>SUMIFS('Enter Patient Data Here'!$N:$N,'Enter Patient Data Here'!$R:$R,$A38,'Enter Patient Data Here'!$G:$G,E$28)</f>
        <v>0</v>
      </c>
      <c r="F38" s="28">
        <f>SUMIFS('Enter Patient Data Here'!$N:$N,'Enter Patient Data Here'!$R:$R,$A38,'Enter Patient Data Here'!$G:$G,F$28)</f>
        <v>0</v>
      </c>
      <c r="G38" s="28">
        <f>SUMIFS('Enter Patient Data Here'!$O:$O,'Enter Patient Data Here'!$R:$R,$A38,'Enter Patient Data Here'!$G:$G,G$28)</f>
        <v>0</v>
      </c>
      <c r="H38" s="28">
        <f>SUMIFS('Enter Patient Data Here'!$O:$O,'Enter Patient Data Here'!$R:$R,$A38,'Enter Patient Data Here'!$G:$G,H$28)</f>
        <v>0</v>
      </c>
      <c r="I38" s="28">
        <f>SUMIFS('Enter Patient Data Here'!$O:$O,'Enter Patient Data Here'!$R:$R,$A38,'Enter Patient Data Here'!$G:$G,I$28)</f>
        <v>0</v>
      </c>
      <c r="J38" s="28">
        <f>SUMIFS('Enter Patient Data Here'!$O:$O,'Enter Patient Data Here'!$R:$R,$A38,'Enter Patient Data Here'!$G:$G,J$28)</f>
        <v>0</v>
      </c>
      <c r="K38" s="29" t="e">
        <f t="shared" si="8"/>
        <v>#DIV/0!</v>
      </c>
      <c r="L38" s="29" t="e">
        <f t="shared" si="9"/>
        <v>#DIV/0!</v>
      </c>
      <c r="M38" s="29" t="e">
        <f t="shared" si="10"/>
        <v>#DIV/0!</v>
      </c>
      <c r="N38" s="29" t="e">
        <f t="shared" si="10"/>
        <v>#DIV/0!</v>
      </c>
      <c r="W38" s="24" t="s">
        <v>55</v>
      </c>
      <c r="X38" s="25">
        <f>SUMIF('Enter Patient Data Here'!$R:$R,'Full Dashboard'!$W38,'Enter Patient Data Here'!N:N)</f>
        <v>0</v>
      </c>
      <c r="Y38" s="25">
        <f>SUMIF('Enter Patient Data Here'!$R:$R,'Full Dashboard'!$W38,'Enter Patient Data Here'!O:O)</f>
        <v>0</v>
      </c>
      <c r="Z38" s="25">
        <f>SUMIF('Enter Patient Data Here'!$R:$R,'Full Dashboard'!$W38,'Enter Patient Data Here'!U:U)</f>
        <v>0</v>
      </c>
      <c r="AA38" s="25">
        <f>SUMIF('Enter Patient Data Here'!$R:$R,'Full Dashboard'!$W38,'Enter Patient Data Here'!S:S)</f>
        <v>0</v>
      </c>
      <c r="AB38" s="25">
        <f>SUMIF('Enter Patient Data Here'!$R:$R,'Full Dashboard'!$W38,'Enter Patient Data Here'!T:T)</f>
        <v>0</v>
      </c>
      <c r="AC38" s="25">
        <f>SUMIF('Enter Patient Data Here'!$R:$R,'Full Dashboard'!$W38,'Enter Patient Data Here'!V:V)</f>
        <v>0</v>
      </c>
      <c r="AD38" s="25">
        <f>SUMIF('Enter Patient Data Here'!$R:$R,'Full Dashboard'!$W38,'Enter Patient Data Here'!W:W)</f>
        <v>0</v>
      </c>
      <c r="AE38" s="25">
        <f>SUMIF('Enter Patient Data Here'!$R:$R,'Full Dashboard'!$W38,'Enter Patient Data Here'!X:X)</f>
        <v>0</v>
      </c>
    </row>
    <row r="39" spans="1:31" ht="16" x14ac:dyDescent="0.4">
      <c r="A39" s="27" t="s">
        <v>55</v>
      </c>
      <c r="B39" s="28">
        <f>SUMIF('Enter Patient Data Here'!$R:$R,$A39,'Enter Patient Data Here'!N:N)</f>
        <v>0</v>
      </c>
      <c r="C39" s="28">
        <f>SUMIFS('Enter Patient Data Here'!$N:$N,'Enter Patient Data Here'!$R:$R,$A39,'Enter Patient Data Here'!$G:$G,C$28)</f>
        <v>0</v>
      </c>
      <c r="D39" s="28">
        <f>SUMIFS('Enter Patient Data Here'!$N:$N,'Enter Patient Data Here'!$R:$R,$A39,'Enter Patient Data Here'!$G:$G,D$28)</f>
        <v>0</v>
      </c>
      <c r="E39" s="28">
        <f>SUMIFS('Enter Patient Data Here'!$N:$N,'Enter Patient Data Here'!$R:$R,$A39,'Enter Patient Data Here'!$G:$G,E$28)</f>
        <v>0</v>
      </c>
      <c r="F39" s="28">
        <f>SUMIFS('Enter Patient Data Here'!$N:$N,'Enter Patient Data Here'!$R:$R,$A39,'Enter Patient Data Here'!$G:$G,F$28)</f>
        <v>0</v>
      </c>
      <c r="G39" s="28">
        <f>SUMIFS('Enter Patient Data Here'!$O:$O,'Enter Patient Data Here'!$R:$R,$A39,'Enter Patient Data Here'!$G:$G,G$28)</f>
        <v>0</v>
      </c>
      <c r="H39" s="28">
        <f>SUMIFS('Enter Patient Data Here'!$O:$O,'Enter Patient Data Here'!$R:$R,$A39,'Enter Patient Data Here'!$G:$G,H$28)</f>
        <v>0</v>
      </c>
      <c r="I39" s="28">
        <f>SUMIFS('Enter Patient Data Here'!$O:$O,'Enter Patient Data Here'!$R:$R,$A39,'Enter Patient Data Here'!$G:$G,I$28)</f>
        <v>0</v>
      </c>
      <c r="J39" s="28">
        <f>SUMIFS('Enter Patient Data Here'!$O:$O,'Enter Patient Data Here'!$R:$R,$A39,'Enter Patient Data Here'!$G:$G,J$28)</f>
        <v>0</v>
      </c>
      <c r="K39" s="29" t="e">
        <f t="shared" si="8"/>
        <v>#DIV/0!</v>
      </c>
      <c r="L39" s="29" t="e">
        <f t="shared" si="9"/>
        <v>#DIV/0!</v>
      </c>
      <c r="M39" s="29" t="e">
        <f t="shared" si="10"/>
        <v>#DIV/0!</v>
      </c>
      <c r="N39" s="29" t="e">
        <f t="shared" si="10"/>
        <v>#DIV/0!</v>
      </c>
      <c r="W39" s="24" t="s">
        <v>61</v>
      </c>
      <c r="X39" s="25">
        <f>SUMIF('Enter Patient Data Here'!$R:$R,'Full Dashboard'!$W39,'Enter Patient Data Here'!N:N)</f>
        <v>0</v>
      </c>
      <c r="Y39" s="25">
        <f>SUMIF('Enter Patient Data Here'!$R:$R,'Full Dashboard'!$W39,'Enter Patient Data Here'!O:O)</f>
        <v>0</v>
      </c>
      <c r="Z39" s="25">
        <f>SUMIF('Enter Patient Data Here'!$R:$R,'Full Dashboard'!$W39,'Enter Patient Data Here'!U:U)</f>
        <v>0</v>
      </c>
      <c r="AA39" s="25">
        <f>SUMIF('Enter Patient Data Here'!$R:$R,'Full Dashboard'!$W39,'Enter Patient Data Here'!S:S)</f>
        <v>0</v>
      </c>
      <c r="AB39" s="25">
        <f>SUMIF('Enter Patient Data Here'!$R:$R,'Full Dashboard'!$W39,'Enter Patient Data Here'!T:T)</f>
        <v>0</v>
      </c>
      <c r="AC39" s="25">
        <f>SUMIF('Enter Patient Data Here'!$R:$R,'Full Dashboard'!$W39,'Enter Patient Data Here'!V:V)</f>
        <v>0</v>
      </c>
      <c r="AD39" s="25">
        <f>SUMIF('Enter Patient Data Here'!$R:$R,'Full Dashboard'!$W39,'Enter Patient Data Here'!W:W)</f>
        <v>0</v>
      </c>
      <c r="AE39" s="25">
        <f>SUMIF('Enter Patient Data Here'!$R:$R,'Full Dashboard'!$W39,'Enter Patient Data Here'!X:X)</f>
        <v>0</v>
      </c>
    </row>
    <row r="40" spans="1:31" ht="16" x14ac:dyDescent="0.4">
      <c r="A40" s="27" t="s">
        <v>61</v>
      </c>
      <c r="B40" s="28">
        <f>SUMIF('Enter Patient Data Here'!$R:$R,$A40,'Enter Patient Data Here'!N:N)</f>
        <v>0</v>
      </c>
      <c r="C40" s="28">
        <f>SUMIFS('Enter Patient Data Here'!$N:$N,'Enter Patient Data Here'!$R:$R,$A40,'Enter Patient Data Here'!$G:$G,C$28)</f>
        <v>0</v>
      </c>
      <c r="D40" s="28">
        <f>SUMIFS('Enter Patient Data Here'!$N:$N,'Enter Patient Data Here'!$R:$R,$A40,'Enter Patient Data Here'!$G:$G,D$28)</f>
        <v>0</v>
      </c>
      <c r="E40" s="28">
        <f>SUMIFS('Enter Patient Data Here'!$N:$N,'Enter Patient Data Here'!$R:$R,$A40,'Enter Patient Data Here'!$G:$G,E$28)</f>
        <v>0</v>
      </c>
      <c r="F40" s="28">
        <f>SUMIFS('Enter Patient Data Here'!$N:$N,'Enter Patient Data Here'!$R:$R,$A40,'Enter Patient Data Here'!$G:$G,F$28)</f>
        <v>0</v>
      </c>
      <c r="G40" s="28">
        <f>SUMIFS('Enter Patient Data Here'!$O:$O,'Enter Patient Data Here'!$R:$R,$A40,'Enter Patient Data Here'!$G:$G,G$28)</f>
        <v>0</v>
      </c>
      <c r="H40" s="28">
        <f>SUMIFS('Enter Patient Data Here'!$O:$O,'Enter Patient Data Here'!$R:$R,$A40,'Enter Patient Data Here'!$G:$G,H$28)</f>
        <v>0</v>
      </c>
      <c r="I40" s="28">
        <f>SUMIFS('Enter Patient Data Here'!$O:$O,'Enter Patient Data Here'!$R:$R,$A40,'Enter Patient Data Here'!$G:$G,I$28)</f>
        <v>0</v>
      </c>
      <c r="J40" s="28">
        <f>SUMIFS('Enter Patient Data Here'!$O:$O,'Enter Patient Data Here'!$R:$R,$A40,'Enter Patient Data Here'!$G:$G,J$28)</f>
        <v>0</v>
      </c>
      <c r="K40" s="29" t="e">
        <f t="shared" si="8"/>
        <v>#DIV/0!</v>
      </c>
      <c r="L40" s="29" t="e">
        <f t="shared" si="9"/>
        <v>#DIV/0!</v>
      </c>
      <c r="M40" s="29" t="e">
        <f t="shared" si="10"/>
        <v>#DIV/0!</v>
      </c>
      <c r="N40" s="29" t="e">
        <f t="shared" si="10"/>
        <v>#DIV/0!</v>
      </c>
      <c r="W40" s="24" t="s">
        <v>95</v>
      </c>
      <c r="X40" s="25">
        <f t="shared" ref="X40:AE40" si="11">SUM(X28:X39)</f>
        <v>0</v>
      </c>
      <c r="Y40" s="25">
        <f t="shared" si="11"/>
        <v>0</v>
      </c>
      <c r="Z40" s="25">
        <f t="shared" si="11"/>
        <v>0</v>
      </c>
      <c r="AA40" s="25">
        <f t="shared" si="11"/>
        <v>0</v>
      </c>
      <c r="AB40" s="25">
        <f t="shared" si="11"/>
        <v>0</v>
      </c>
      <c r="AC40" s="25">
        <f t="shared" si="11"/>
        <v>0</v>
      </c>
      <c r="AD40" s="25">
        <f t="shared" si="11"/>
        <v>0</v>
      </c>
      <c r="AE40" s="25">
        <f t="shared" si="11"/>
        <v>0</v>
      </c>
    </row>
    <row r="41" spans="1:31" ht="16" x14ac:dyDescent="0.4">
      <c r="A41" s="27" t="s">
        <v>95</v>
      </c>
      <c r="B41" s="28">
        <f t="shared" ref="B41:J41" si="12">SUM(B29:B40)</f>
        <v>0</v>
      </c>
      <c r="C41" s="28">
        <f t="shared" si="12"/>
        <v>0</v>
      </c>
      <c r="D41" s="28">
        <f t="shared" si="12"/>
        <v>0</v>
      </c>
      <c r="E41" s="28">
        <f t="shared" si="12"/>
        <v>0</v>
      </c>
      <c r="F41" s="28">
        <f t="shared" si="12"/>
        <v>0</v>
      </c>
      <c r="G41" s="28">
        <f t="shared" si="12"/>
        <v>0</v>
      </c>
      <c r="H41" s="28">
        <f t="shared" si="12"/>
        <v>0</v>
      </c>
      <c r="I41" s="28">
        <f t="shared" si="12"/>
        <v>0</v>
      </c>
      <c r="J41" s="28">
        <f t="shared" si="12"/>
        <v>0</v>
      </c>
      <c r="K41" s="29" t="e">
        <f t="shared" si="8"/>
        <v>#DIV/0!</v>
      </c>
      <c r="L41" s="29" t="e">
        <f>H41/$B41</f>
        <v>#DIV/0!</v>
      </c>
      <c r="M41" s="29" t="e">
        <f t="shared" si="10"/>
        <v>#DIV/0!</v>
      </c>
      <c r="N41" s="29" t="e">
        <f t="shared" si="10"/>
        <v>#DIV/0!</v>
      </c>
    </row>
    <row r="43" spans="1:31" ht="16" customHeight="1" x14ac:dyDescent="0.4"/>
    <row r="45" spans="1:31" ht="57" customHeight="1" x14ac:dyDescent="0.4">
      <c r="B45" s="48" t="s">
        <v>102</v>
      </c>
      <c r="C45" s="48" t="s">
        <v>103</v>
      </c>
      <c r="D45" s="48" t="s">
        <v>103</v>
      </c>
      <c r="E45" s="48"/>
    </row>
    <row r="46" spans="1:31" ht="57" customHeight="1" x14ac:dyDescent="0.4">
      <c r="B46" s="46" t="s">
        <v>43</v>
      </c>
      <c r="C46" s="46"/>
      <c r="D46" s="47" t="e">
        <f>AVERAGEIF('Enter Patient Data Here'!G:G,B46,'Enter Patient Data Here'!P:P)</f>
        <v>#DIV/0!</v>
      </c>
      <c r="E46" s="47"/>
    </row>
    <row r="47" spans="1:31" ht="57" customHeight="1" x14ac:dyDescent="0.4">
      <c r="B47" s="46" t="s">
        <v>37</v>
      </c>
      <c r="C47" s="46"/>
      <c r="D47" s="47" t="e">
        <f>AVERAGEIF('Enter Patient Data Here'!G:G,B47,'Enter Patient Data Here'!P:P)</f>
        <v>#DIV/0!</v>
      </c>
      <c r="E47" s="47"/>
    </row>
    <row r="48" spans="1:31" ht="57" customHeight="1" x14ac:dyDescent="0.4">
      <c r="B48" s="46" t="s">
        <v>49</v>
      </c>
      <c r="C48" s="46"/>
      <c r="D48" s="47" t="e">
        <f>AVERAGEIF('Enter Patient Data Here'!G:G,B48,'Enter Patient Data Here'!P:P)</f>
        <v>#DIV/0!</v>
      </c>
      <c r="E48" s="47"/>
    </row>
    <row r="49" spans="2:5" ht="36" customHeight="1" x14ac:dyDescent="0.4">
      <c r="B49" s="46" t="s">
        <v>133</v>
      </c>
      <c r="C49" s="46"/>
      <c r="D49" s="47" t="e">
        <f>AVERAGEIF('Enter Patient Data Here'!G:G,B49,'Enter Patient Data Here'!P:P)</f>
        <v>#DIV/0!</v>
      </c>
      <c r="E49" s="47"/>
    </row>
    <row r="50" spans="2:5" ht="36" customHeight="1" x14ac:dyDescent="0.4"/>
    <row r="51" spans="2:5" ht="36" customHeight="1" x14ac:dyDescent="0.4"/>
  </sheetData>
  <sheetProtection sheet="1" objects="1" scenarios="1" autoFilter="0"/>
  <mergeCells count="21">
    <mergeCell ref="AL8:AO8"/>
    <mergeCell ref="A8:A9"/>
    <mergeCell ref="A27:A28"/>
    <mergeCell ref="B8:H8"/>
    <mergeCell ref="W26:W27"/>
    <mergeCell ref="X26:X27"/>
    <mergeCell ref="B27:B28"/>
    <mergeCell ref="C27:F27"/>
    <mergeCell ref="G27:J27"/>
    <mergeCell ref="K27:N27"/>
    <mergeCell ref="D49:E49"/>
    <mergeCell ref="Y26:AE26"/>
    <mergeCell ref="B45:C45"/>
    <mergeCell ref="B46:C46"/>
    <mergeCell ref="B47:C47"/>
    <mergeCell ref="B48:C48"/>
    <mergeCell ref="B49:C49"/>
    <mergeCell ref="D45:E45"/>
    <mergeCell ref="D48:E48"/>
    <mergeCell ref="D46:E46"/>
    <mergeCell ref="D47:E47"/>
  </mergeCells>
  <phoneticPr fontId="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6352D-6AFC-40F7-AF17-49520A3D77E4}">
  <dimension ref="A1:G45"/>
  <sheetViews>
    <sheetView workbookViewId="0">
      <selection activeCell="C10" sqref="C10"/>
    </sheetView>
  </sheetViews>
  <sheetFormatPr defaultRowHeight="15" x14ac:dyDescent="0.4"/>
  <cols>
    <col min="1" max="1" width="59.3046875" customWidth="1"/>
    <col min="2" max="2" width="16.84375" customWidth="1"/>
    <col min="3" max="3" width="13.23046875" customWidth="1"/>
    <col min="4" max="4" width="13.69140625" customWidth="1"/>
    <col min="7" max="7" width="23" customWidth="1"/>
  </cols>
  <sheetData>
    <row r="1" spans="1:7" x14ac:dyDescent="0.4">
      <c r="A1" s="4" t="s">
        <v>109</v>
      </c>
    </row>
    <row r="3" spans="1:7" ht="52" customHeight="1" x14ac:dyDescent="0.4">
      <c r="A3" s="1" t="s">
        <v>110</v>
      </c>
      <c r="B3" s="1" t="s">
        <v>111</v>
      </c>
      <c r="C3" s="1" t="s">
        <v>112</v>
      </c>
      <c r="D3" s="1" t="s">
        <v>113</v>
      </c>
      <c r="F3" s="3" t="s">
        <v>114</v>
      </c>
      <c r="G3" s="3" t="s">
        <v>115</v>
      </c>
    </row>
    <row r="4" spans="1:7" x14ac:dyDescent="0.4">
      <c r="A4" t="s">
        <v>56</v>
      </c>
      <c r="B4" t="s">
        <v>43</v>
      </c>
      <c r="C4" s="2">
        <v>1</v>
      </c>
      <c r="D4" t="s">
        <v>39</v>
      </c>
      <c r="F4">
        <v>0</v>
      </c>
      <c r="G4" t="s">
        <v>116</v>
      </c>
    </row>
    <row r="5" spans="1:7" x14ac:dyDescent="0.4">
      <c r="A5" t="s">
        <v>58</v>
      </c>
      <c r="B5" t="s">
        <v>37</v>
      </c>
      <c r="C5" s="2">
        <v>2</v>
      </c>
      <c r="D5" t="s">
        <v>38</v>
      </c>
      <c r="F5">
        <v>8</v>
      </c>
      <c r="G5" t="s">
        <v>117</v>
      </c>
    </row>
    <row r="6" spans="1:7" x14ac:dyDescent="0.4">
      <c r="A6" t="s">
        <v>46</v>
      </c>
      <c r="B6" t="s">
        <v>49</v>
      </c>
      <c r="C6" s="2">
        <v>3</v>
      </c>
      <c r="D6" t="s">
        <v>40</v>
      </c>
      <c r="F6">
        <v>15</v>
      </c>
      <c r="G6" t="s">
        <v>118</v>
      </c>
    </row>
    <row r="7" spans="1:7" x14ac:dyDescent="0.4">
      <c r="A7" t="s">
        <v>119</v>
      </c>
      <c r="B7" t="s">
        <v>133</v>
      </c>
      <c r="C7" s="2">
        <v>4</v>
      </c>
      <c r="F7">
        <v>31</v>
      </c>
      <c r="G7" t="s">
        <v>120</v>
      </c>
    </row>
    <row r="8" spans="1:7" x14ac:dyDescent="0.4">
      <c r="A8" t="s">
        <v>51</v>
      </c>
      <c r="C8" s="2" t="s">
        <v>44</v>
      </c>
      <c r="F8">
        <v>61</v>
      </c>
      <c r="G8" t="s">
        <v>121</v>
      </c>
    </row>
    <row r="9" spans="1:7" x14ac:dyDescent="0.4">
      <c r="A9" t="s">
        <v>48</v>
      </c>
      <c r="C9" s="2">
        <v>0</v>
      </c>
      <c r="F9">
        <v>91</v>
      </c>
      <c r="G9" t="s">
        <v>122</v>
      </c>
    </row>
    <row r="10" spans="1:7" x14ac:dyDescent="0.4">
      <c r="A10" t="s">
        <v>74</v>
      </c>
    </row>
    <row r="11" spans="1:7" x14ac:dyDescent="0.4">
      <c r="A11" t="s">
        <v>123</v>
      </c>
    </row>
    <row r="12" spans="1:7" x14ac:dyDescent="0.4">
      <c r="A12" t="s">
        <v>83</v>
      </c>
    </row>
    <row r="13" spans="1:7" x14ac:dyDescent="0.4">
      <c r="A13" t="s">
        <v>42</v>
      </c>
    </row>
    <row r="14" spans="1:7" x14ac:dyDescent="0.4">
      <c r="A14" t="s">
        <v>124</v>
      </c>
    </row>
    <row r="15" spans="1:7" x14ac:dyDescent="0.4">
      <c r="A15" t="s">
        <v>36</v>
      </c>
    </row>
    <row r="16" spans="1:7" x14ac:dyDescent="0.4">
      <c r="A16" t="s">
        <v>68</v>
      </c>
    </row>
    <row r="17" spans="1:1" x14ac:dyDescent="0.4">
      <c r="A17" t="s">
        <v>125</v>
      </c>
    </row>
    <row r="18" spans="1:1" x14ac:dyDescent="0.4">
      <c r="A18" t="s">
        <v>79</v>
      </c>
    </row>
    <row r="19" spans="1:1" x14ac:dyDescent="0.4">
      <c r="A19" t="s">
        <v>75</v>
      </c>
    </row>
    <row r="20" spans="1:1" x14ac:dyDescent="0.4">
      <c r="A20" t="s">
        <v>126</v>
      </c>
    </row>
    <row r="21" spans="1:1" x14ac:dyDescent="0.4">
      <c r="A21" t="s">
        <v>70</v>
      </c>
    </row>
    <row r="22" spans="1:1" x14ac:dyDescent="0.4">
      <c r="A22" t="s">
        <v>77</v>
      </c>
    </row>
    <row r="23" spans="1:1" x14ac:dyDescent="0.4">
      <c r="A23" t="s">
        <v>127</v>
      </c>
    </row>
    <row r="24" spans="1:1" x14ac:dyDescent="0.4">
      <c r="A24" t="s">
        <v>69</v>
      </c>
    </row>
    <row r="25" spans="1:1" x14ac:dyDescent="0.4">
      <c r="A25" t="s">
        <v>128</v>
      </c>
    </row>
    <row r="26" spans="1:1" x14ac:dyDescent="0.4">
      <c r="A26" t="s">
        <v>84</v>
      </c>
    </row>
    <row r="27" spans="1:1" x14ac:dyDescent="0.4">
      <c r="A27" t="s">
        <v>80</v>
      </c>
    </row>
    <row r="28" spans="1:1" x14ac:dyDescent="0.4">
      <c r="A28" t="s">
        <v>73</v>
      </c>
    </row>
    <row r="29" spans="1:1" x14ac:dyDescent="0.4">
      <c r="A29" t="s">
        <v>60</v>
      </c>
    </row>
    <row r="30" spans="1:1" x14ac:dyDescent="0.4">
      <c r="A30" t="s">
        <v>78</v>
      </c>
    </row>
    <row r="31" spans="1:1" x14ac:dyDescent="0.4">
      <c r="A31" t="s">
        <v>62</v>
      </c>
    </row>
    <row r="32" spans="1:1" x14ac:dyDescent="0.4">
      <c r="A32" t="s">
        <v>66</v>
      </c>
    </row>
    <row r="33" spans="1:1" x14ac:dyDescent="0.4">
      <c r="A33" t="s">
        <v>81</v>
      </c>
    </row>
    <row r="34" spans="1:1" x14ac:dyDescent="0.4">
      <c r="A34" t="s">
        <v>85</v>
      </c>
    </row>
    <row r="35" spans="1:1" x14ac:dyDescent="0.4">
      <c r="A35" t="s">
        <v>72</v>
      </c>
    </row>
    <row r="36" spans="1:1" x14ac:dyDescent="0.4">
      <c r="A36" t="s">
        <v>71</v>
      </c>
    </row>
    <row r="37" spans="1:1" x14ac:dyDescent="0.4">
      <c r="A37" t="s">
        <v>129</v>
      </c>
    </row>
    <row r="38" spans="1:1" x14ac:dyDescent="0.4">
      <c r="A38" t="s">
        <v>67</v>
      </c>
    </row>
    <row r="39" spans="1:1" x14ac:dyDescent="0.4">
      <c r="A39" t="s">
        <v>130</v>
      </c>
    </row>
    <row r="40" spans="1:1" x14ac:dyDescent="0.4">
      <c r="A40" t="s">
        <v>65</v>
      </c>
    </row>
    <row r="41" spans="1:1" x14ac:dyDescent="0.4">
      <c r="A41" t="s">
        <v>76</v>
      </c>
    </row>
    <row r="42" spans="1:1" x14ac:dyDescent="0.4">
      <c r="A42" t="s">
        <v>82</v>
      </c>
    </row>
    <row r="43" spans="1:1" x14ac:dyDescent="0.4">
      <c r="A43" t="s">
        <v>64</v>
      </c>
    </row>
    <row r="44" spans="1:1" x14ac:dyDescent="0.4">
      <c r="A44" t="s">
        <v>131</v>
      </c>
    </row>
    <row r="45" spans="1:1" x14ac:dyDescent="0.4">
      <c r="A45" t="s">
        <v>132</v>
      </c>
    </row>
  </sheetData>
  <sheetProtection sheet="1" objects="1" scenarios="1"/>
  <sortState xmlns:xlrd2="http://schemas.microsoft.com/office/spreadsheetml/2017/richdata2" ref="F4:G10">
    <sortCondition ref="F4:F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Enter Patient Data Here</vt:lpstr>
      <vt:lpstr>Monthly Overviews</vt:lpstr>
      <vt:lpstr>Discharge Setting Details</vt:lpstr>
      <vt:lpstr>Full Dashboard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Colleen McVeigh</dc:creator>
  <cp:keywords/>
  <dc:description/>
  <cp:lastModifiedBy>Maria Sacco</cp:lastModifiedBy>
  <cp:revision/>
  <dcterms:created xsi:type="dcterms:W3CDTF">2025-12-29T16:16:08Z</dcterms:created>
  <dcterms:modified xsi:type="dcterms:W3CDTF">2026-03-24T14:09:08Z</dcterms:modified>
  <cp:category/>
  <cp:contentStatus/>
</cp:coreProperties>
</file>